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bookViews>
    <workbookView xWindow="8565" yWindow="-195" windowWidth="14175" windowHeight="11760" tabRatio="920"/>
  </bookViews>
  <sheets>
    <sheet name="Introduction" sheetId="1" r:id="rId1"/>
    <sheet name="WHO DDD Values" sheetId="2" r:id="rId2"/>
    <sheet name="Table 1 - Patients" sheetId="3" r:id="rId3"/>
    <sheet name="Table 2 - Summary Data" sheetId="4" r:id="rId4"/>
    <sheet name="Table 3 - Board Data" sheetId="5" r:id="rId5"/>
    <sheet name="Data" sheetId="13" state="hidden" r:id="rId6"/>
    <sheet name="Charts" sheetId="6" r:id="rId7"/>
    <sheet name="Population" sheetId="12" state="hidden" r:id="rId8"/>
    <sheet name="Totals" sheetId="14" state="hidden" r:id="rId9"/>
    <sheet name="Chart Data" sheetId="11" state="hidden" r:id="rId10"/>
  </sheets>
  <definedNames>
    <definedName name="_xlnm._FilterDatabase" localSheetId="5" hidden="1">Data!$A$1:$F$296</definedName>
    <definedName name="_xlnm._FilterDatabase" localSheetId="8" hidden="1">Totals!$A$1:$F$141</definedName>
    <definedName name="_xlnm.Database">#REF!</definedName>
    <definedName name="_xlnm.Print_Area" localSheetId="2">'Table 1 - Patients'!$A$1:$J$95</definedName>
  </definedNames>
  <calcPr calcId="125725"/>
</workbook>
</file>

<file path=xl/calcChain.xml><?xml version="1.0" encoding="utf-8"?>
<calcChain xmlns="http://schemas.openxmlformats.org/spreadsheetml/2006/main">
  <c r="L91" i="5"/>
  <c r="L92"/>
  <c r="L93"/>
  <c r="L94"/>
  <c r="L95"/>
  <c r="L96"/>
  <c r="L97"/>
  <c r="L98"/>
  <c r="L99"/>
  <c r="L100"/>
  <c r="L101"/>
  <c r="L102"/>
  <c r="L103"/>
  <c r="L90"/>
  <c r="K91"/>
  <c r="K92"/>
  <c r="K93"/>
  <c r="K94"/>
  <c r="K95"/>
  <c r="K96"/>
  <c r="K97"/>
  <c r="K98"/>
  <c r="K99"/>
  <c r="K100"/>
  <c r="K101"/>
  <c r="K102"/>
  <c r="K103"/>
  <c r="K90"/>
  <c r="J91"/>
  <c r="J92"/>
  <c r="J93"/>
  <c r="J94"/>
  <c r="J95"/>
  <c r="J96"/>
  <c r="J97"/>
  <c r="J98"/>
  <c r="J99"/>
  <c r="J100"/>
  <c r="J101"/>
  <c r="J102"/>
  <c r="J103"/>
  <c r="J90"/>
  <c r="I91"/>
  <c r="I92"/>
  <c r="I93"/>
  <c r="I94"/>
  <c r="I95"/>
  <c r="I96"/>
  <c r="I97"/>
  <c r="I98"/>
  <c r="I99"/>
  <c r="I100"/>
  <c r="I101"/>
  <c r="I102"/>
  <c r="I103"/>
  <c r="H91"/>
  <c r="H92"/>
  <c r="H93"/>
  <c r="H94"/>
  <c r="H95"/>
  <c r="H96"/>
  <c r="H97"/>
  <c r="H98"/>
  <c r="H99"/>
  <c r="H100"/>
  <c r="H101"/>
  <c r="H102"/>
  <c r="H103"/>
  <c r="H90"/>
  <c r="G91"/>
  <c r="G92"/>
  <c r="G93"/>
  <c r="G94"/>
  <c r="G95"/>
  <c r="G96"/>
  <c r="G97"/>
  <c r="G98"/>
  <c r="G99"/>
  <c r="G100"/>
  <c r="G101"/>
  <c r="G102"/>
  <c r="G103"/>
  <c r="G90"/>
  <c r="F91"/>
  <c r="F92"/>
  <c r="F93"/>
  <c r="F94"/>
  <c r="F95"/>
  <c r="F96"/>
  <c r="F97"/>
  <c r="F98"/>
  <c r="F99"/>
  <c r="F100"/>
  <c r="F101"/>
  <c r="F102"/>
  <c r="F103"/>
  <c r="F90"/>
  <c r="L80"/>
  <c r="L67"/>
  <c r="L68"/>
  <c r="L69"/>
  <c r="L70"/>
  <c r="L71"/>
  <c r="L72"/>
  <c r="L73"/>
  <c r="L74"/>
  <c r="L75"/>
  <c r="L76"/>
  <c r="L77"/>
  <c r="L78"/>
  <c r="L79"/>
  <c r="L66"/>
  <c r="K67"/>
  <c r="K68"/>
  <c r="K69"/>
  <c r="K70"/>
  <c r="K71"/>
  <c r="K72"/>
  <c r="K73"/>
  <c r="K74"/>
  <c r="K75"/>
  <c r="K76"/>
  <c r="K77"/>
  <c r="K78"/>
  <c r="K79"/>
  <c r="K66"/>
  <c r="J67"/>
  <c r="J68"/>
  <c r="J69"/>
  <c r="J70"/>
  <c r="J71"/>
  <c r="J72"/>
  <c r="J73"/>
  <c r="J74"/>
  <c r="J75"/>
  <c r="J76"/>
  <c r="J77"/>
  <c r="J78"/>
  <c r="J79"/>
  <c r="J66"/>
  <c r="I67"/>
  <c r="I68"/>
  <c r="I69"/>
  <c r="I70"/>
  <c r="I71"/>
  <c r="I72"/>
  <c r="I73"/>
  <c r="I74"/>
  <c r="I75"/>
  <c r="I76"/>
  <c r="I77"/>
  <c r="I78"/>
  <c r="I79"/>
  <c r="I66"/>
  <c r="H80"/>
  <c r="H67"/>
  <c r="H68"/>
  <c r="H69"/>
  <c r="H70"/>
  <c r="H71"/>
  <c r="H72"/>
  <c r="H73"/>
  <c r="H74"/>
  <c r="H75"/>
  <c r="H76"/>
  <c r="H77"/>
  <c r="H78"/>
  <c r="H79"/>
  <c r="H66"/>
  <c r="G67"/>
  <c r="G68"/>
  <c r="G69"/>
  <c r="G70"/>
  <c r="G71"/>
  <c r="G72"/>
  <c r="G73"/>
  <c r="G74"/>
  <c r="G75"/>
  <c r="G76"/>
  <c r="G77"/>
  <c r="G78"/>
  <c r="G79"/>
  <c r="G66"/>
  <c r="F67"/>
  <c r="F68"/>
  <c r="F69"/>
  <c r="F70"/>
  <c r="F71"/>
  <c r="F72"/>
  <c r="F73"/>
  <c r="F74"/>
  <c r="F75"/>
  <c r="F76"/>
  <c r="F77"/>
  <c r="F78"/>
  <c r="F79"/>
  <c r="F66"/>
  <c r="E67"/>
  <c r="E68"/>
  <c r="E69"/>
  <c r="E70"/>
  <c r="E71"/>
  <c r="E72"/>
  <c r="E73"/>
  <c r="E74"/>
  <c r="E75"/>
  <c r="E76"/>
  <c r="E77"/>
  <c r="E78"/>
  <c r="E79"/>
  <c r="E66"/>
  <c r="D80"/>
  <c r="D79"/>
  <c r="D67"/>
  <c r="D68"/>
  <c r="D69"/>
  <c r="D70"/>
  <c r="D71"/>
  <c r="D72"/>
  <c r="D73"/>
  <c r="D74"/>
  <c r="D75"/>
  <c r="D76"/>
  <c r="D77"/>
  <c r="D78"/>
  <c r="D66"/>
  <c r="C80"/>
  <c r="C67"/>
  <c r="C68"/>
  <c r="C69"/>
  <c r="C70"/>
  <c r="C71"/>
  <c r="C72"/>
  <c r="C73"/>
  <c r="C74"/>
  <c r="C75"/>
  <c r="C76"/>
  <c r="C77"/>
  <c r="C78"/>
  <c r="C79"/>
  <c r="C66"/>
  <c r="L57"/>
  <c r="L44"/>
  <c r="L45"/>
  <c r="L46"/>
  <c r="L47"/>
  <c r="L48"/>
  <c r="L49"/>
  <c r="L50"/>
  <c r="L51"/>
  <c r="L52"/>
  <c r="L53"/>
  <c r="L54"/>
  <c r="L55"/>
  <c r="L56"/>
  <c r="L43"/>
  <c r="K44"/>
  <c r="K45"/>
  <c r="K46"/>
  <c r="K47"/>
  <c r="K48"/>
  <c r="K49"/>
  <c r="K50"/>
  <c r="K51"/>
  <c r="K52"/>
  <c r="K53"/>
  <c r="K54"/>
  <c r="K55"/>
  <c r="K56"/>
  <c r="K43"/>
  <c r="C44"/>
  <c r="D44"/>
  <c r="E44"/>
  <c r="F44"/>
  <c r="G44"/>
  <c r="H44"/>
  <c r="I44"/>
  <c r="J44"/>
  <c r="C45"/>
  <c r="D45"/>
  <c r="E45"/>
  <c r="F45"/>
  <c r="G45"/>
  <c r="H45"/>
  <c r="I45"/>
  <c r="J45"/>
  <c r="C46"/>
  <c r="D46"/>
  <c r="E46"/>
  <c r="F46"/>
  <c r="G46"/>
  <c r="H46"/>
  <c r="I46"/>
  <c r="J46"/>
  <c r="C47"/>
  <c r="D47"/>
  <c r="E47"/>
  <c r="F47"/>
  <c r="G47"/>
  <c r="H47"/>
  <c r="I47"/>
  <c r="J47"/>
  <c r="C48"/>
  <c r="D48"/>
  <c r="E48"/>
  <c r="F48"/>
  <c r="G48"/>
  <c r="H48"/>
  <c r="I48"/>
  <c r="J48"/>
  <c r="C49"/>
  <c r="D49"/>
  <c r="E49"/>
  <c r="F49"/>
  <c r="G49"/>
  <c r="H49"/>
  <c r="I49"/>
  <c r="J49"/>
  <c r="C50"/>
  <c r="D50"/>
  <c r="E50"/>
  <c r="F50"/>
  <c r="G50"/>
  <c r="H50"/>
  <c r="I50"/>
  <c r="J50"/>
  <c r="C51"/>
  <c r="D51"/>
  <c r="E51"/>
  <c r="F51"/>
  <c r="G51"/>
  <c r="H51"/>
  <c r="I51"/>
  <c r="J51"/>
  <c r="C52"/>
  <c r="D52"/>
  <c r="E52"/>
  <c r="F52"/>
  <c r="G52"/>
  <c r="H52"/>
  <c r="I52"/>
  <c r="J52"/>
  <c r="C53"/>
  <c r="D53"/>
  <c r="E53"/>
  <c r="F53"/>
  <c r="G53"/>
  <c r="H53"/>
  <c r="I53"/>
  <c r="J53"/>
  <c r="C54"/>
  <c r="D54"/>
  <c r="E54"/>
  <c r="F54"/>
  <c r="G54"/>
  <c r="H54"/>
  <c r="I54"/>
  <c r="J54"/>
  <c r="C55"/>
  <c r="D55"/>
  <c r="E55"/>
  <c r="F55"/>
  <c r="G55"/>
  <c r="H55"/>
  <c r="I55"/>
  <c r="J55"/>
  <c r="C56"/>
  <c r="D56"/>
  <c r="E56"/>
  <c r="F56"/>
  <c r="G56"/>
  <c r="H56"/>
  <c r="I56"/>
  <c r="J56"/>
  <c r="J43"/>
  <c r="I43"/>
  <c r="H43"/>
  <c r="G43"/>
  <c r="F43"/>
  <c r="E43"/>
  <c r="D43"/>
  <c r="H57"/>
  <c r="D57"/>
  <c r="C57"/>
  <c r="C43"/>
  <c r="L34"/>
  <c r="L21"/>
  <c r="L22"/>
  <c r="L23"/>
  <c r="L24"/>
  <c r="L25"/>
  <c r="L26"/>
  <c r="L27"/>
  <c r="L28"/>
  <c r="L29"/>
  <c r="L30"/>
  <c r="L31"/>
  <c r="L32"/>
  <c r="L33"/>
  <c r="L20"/>
  <c r="K21"/>
  <c r="K22"/>
  <c r="K23"/>
  <c r="K24"/>
  <c r="K25"/>
  <c r="K26"/>
  <c r="K27"/>
  <c r="K28"/>
  <c r="K29"/>
  <c r="K30"/>
  <c r="K31"/>
  <c r="K32"/>
  <c r="K33"/>
  <c r="K20"/>
  <c r="J21"/>
  <c r="J22"/>
  <c r="J23"/>
  <c r="J24"/>
  <c r="J25"/>
  <c r="J26"/>
  <c r="J27"/>
  <c r="J28"/>
  <c r="J29"/>
  <c r="J30"/>
  <c r="J31"/>
  <c r="J32"/>
  <c r="J33"/>
  <c r="J20"/>
  <c r="H34"/>
  <c r="H21"/>
  <c r="H22"/>
  <c r="H23"/>
  <c r="H24"/>
  <c r="H25"/>
  <c r="H26"/>
  <c r="H27"/>
  <c r="H28"/>
  <c r="H29"/>
  <c r="H30"/>
  <c r="H31"/>
  <c r="H32"/>
  <c r="H33"/>
  <c r="H20"/>
  <c r="G21"/>
  <c r="G22"/>
  <c r="G23"/>
  <c r="G24"/>
  <c r="G25"/>
  <c r="G26"/>
  <c r="G27"/>
  <c r="G28"/>
  <c r="G29"/>
  <c r="G30"/>
  <c r="G31"/>
  <c r="G32"/>
  <c r="G33"/>
  <c r="G20"/>
  <c r="F21"/>
  <c r="F22"/>
  <c r="F23"/>
  <c r="F24"/>
  <c r="F25"/>
  <c r="F26"/>
  <c r="F27"/>
  <c r="F28"/>
  <c r="F29"/>
  <c r="F30"/>
  <c r="F31"/>
  <c r="F32"/>
  <c r="F33"/>
  <c r="F20"/>
  <c r="G132" i="14"/>
  <c r="G133"/>
  <c r="G134"/>
  <c r="G135"/>
  <c r="G136"/>
  <c r="G137"/>
  <c r="G138"/>
  <c r="G139"/>
  <c r="G140"/>
  <c r="G141"/>
  <c r="G142"/>
  <c r="G143"/>
  <c r="G144"/>
  <c r="G131"/>
  <c r="G118"/>
  <c r="G119"/>
  <c r="G120"/>
  <c r="G121"/>
  <c r="G122"/>
  <c r="G123"/>
  <c r="G124"/>
  <c r="G125"/>
  <c r="G126"/>
  <c r="G127"/>
  <c r="G128"/>
  <c r="G129"/>
  <c r="G130"/>
  <c r="G117"/>
  <c r="G104"/>
  <c r="G105"/>
  <c r="G106"/>
  <c r="G107"/>
  <c r="G108"/>
  <c r="G109"/>
  <c r="G110"/>
  <c r="G111"/>
  <c r="G112"/>
  <c r="G113"/>
  <c r="G114"/>
  <c r="G115"/>
  <c r="G116"/>
  <c r="G103"/>
  <c r="G90"/>
  <c r="G91"/>
  <c r="G92"/>
  <c r="G93"/>
  <c r="G94"/>
  <c r="G95"/>
  <c r="G96"/>
  <c r="G97"/>
  <c r="G98"/>
  <c r="G99"/>
  <c r="G100"/>
  <c r="G101"/>
  <c r="G102"/>
  <c r="G89"/>
  <c r="G75"/>
  <c r="G76"/>
  <c r="G77"/>
  <c r="G78"/>
  <c r="G79"/>
  <c r="G80"/>
  <c r="G81"/>
  <c r="G82"/>
  <c r="G83"/>
  <c r="G84"/>
  <c r="G85"/>
  <c r="G86"/>
  <c r="G87"/>
  <c r="G74"/>
  <c r="G61"/>
  <c r="G62"/>
  <c r="G63"/>
  <c r="G64"/>
  <c r="G65"/>
  <c r="G66"/>
  <c r="G67"/>
  <c r="G68"/>
  <c r="G69"/>
  <c r="G70"/>
  <c r="G71"/>
  <c r="G72"/>
  <c r="G73"/>
  <c r="G60"/>
  <c r="G47"/>
  <c r="G48"/>
  <c r="G49"/>
  <c r="G50"/>
  <c r="G51"/>
  <c r="G52"/>
  <c r="G53"/>
  <c r="G54"/>
  <c r="G55"/>
  <c r="G56"/>
  <c r="G57"/>
  <c r="G58"/>
  <c r="G59"/>
  <c r="G46"/>
  <c r="G33"/>
  <c r="G34"/>
  <c r="G35"/>
  <c r="G36"/>
  <c r="G37"/>
  <c r="G38"/>
  <c r="G39"/>
  <c r="G40"/>
  <c r="G41"/>
  <c r="G42"/>
  <c r="G43"/>
  <c r="G44"/>
  <c r="G45"/>
  <c r="G32"/>
  <c r="G18"/>
  <c r="G19"/>
  <c r="G20"/>
  <c r="G21"/>
  <c r="G22"/>
  <c r="G23"/>
  <c r="G24"/>
  <c r="G25"/>
  <c r="G26"/>
  <c r="G27"/>
  <c r="G28"/>
  <c r="G29"/>
  <c r="G30"/>
  <c r="G17"/>
  <c r="G3"/>
  <c r="G4"/>
  <c r="G5"/>
  <c r="G6"/>
  <c r="G7"/>
  <c r="G8"/>
  <c r="G9"/>
  <c r="G10"/>
  <c r="G11"/>
  <c r="G12"/>
  <c r="G13"/>
  <c r="G14"/>
  <c r="G15"/>
  <c r="G2"/>
  <c r="H311" i="13"/>
  <c r="H312"/>
  <c r="H313"/>
  <c r="H314"/>
  <c r="H315"/>
  <c r="H316"/>
  <c r="H317"/>
  <c r="H318"/>
  <c r="H319"/>
  <c r="H320"/>
  <c r="H321"/>
  <c r="H322"/>
  <c r="H323"/>
  <c r="H310"/>
  <c r="H297"/>
  <c r="H298"/>
  <c r="H299"/>
  <c r="H300"/>
  <c r="H301"/>
  <c r="H302"/>
  <c r="H303"/>
  <c r="H304"/>
  <c r="H305"/>
  <c r="H306"/>
  <c r="H307"/>
  <c r="H308"/>
  <c r="H309"/>
  <c r="H296"/>
  <c r="H283"/>
  <c r="H284"/>
  <c r="H285"/>
  <c r="H286"/>
  <c r="H287"/>
  <c r="H288"/>
  <c r="H289"/>
  <c r="H290"/>
  <c r="H291"/>
  <c r="H292"/>
  <c r="H293"/>
  <c r="H294"/>
  <c r="H295"/>
  <c r="H282"/>
  <c r="H269"/>
  <c r="H270"/>
  <c r="H271"/>
  <c r="H272"/>
  <c r="H273"/>
  <c r="H274"/>
  <c r="H275"/>
  <c r="H276"/>
  <c r="H277"/>
  <c r="H278"/>
  <c r="H279"/>
  <c r="H280"/>
  <c r="H281"/>
  <c r="H268"/>
  <c r="H255"/>
  <c r="H256"/>
  <c r="H257"/>
  <c r="H258"/>
  <c r="H259"/>
  <c r="H260"/>
  <c r="H261"/>
  <c r="H262"/>
  <c r="H263"/>
  <c r="H264"/>
  <c r="H265"/>
  <c r="H266"/>
  <c r="H267"/>
  <c r="H254"/>
  <c r="H241"/>
  <c r="H242"/>
  <c r="H243"/>
  <c r="H244"/>
  <c r="H245"/>
  <c r="H246"/>
  <c r="H247"/>
  <c r="H248"/>
  <c r="H249"/>
  <c r="H250"/>
  <c r="H251"/>
  <c r="H252"/>
  <c r="H253"/>
  <c r="H240"/>
  <c r="H227"/>
  <c r="H228"/>
  <c r="H229"/>
  <c r="H230"/>
  <c r="H231"/>
  <c r="H232"/>
  <c r="H233"/>
  <c r="H234"/>
  <c r="H235"/>
  <c r="H236"/>
  <c r="H237"/>
  <c r="H238"/>
  <c r="H239"/>
  <c r="H226"/>
  <c r="H213"/>
  <c r="H214"/>
  <c r="H215"/>
  <c r="H216"/>
  <c r="H217"/>
  <c r="H218"/>
  <c r="H219"/>
  <c r="H220"/>
  <c r="H221"/>
  <c r="H222"/>
  <c r="H223"/>
  <c r="H224"/>
  <c r="H225"/>
  <c r="H212"/>
  <c r="H199"/>
  <c r="H200"/>
  <c r="H201"/>
  <c r="H202"/>
  <c r="H203"/>
  <c r="H204"/>
  <c r="H205"/>
  <c r="H206"/>
  <c r="H207"/>
  <c r="H208"/>
  <c r="H209"/>
  <c r="H210"/>
  <c r="H211"/>
  <c r="H198"/>
  <c r="H185"/>
  <c r="H186"/>
  <c r="H187"/>
  <c r="H188"/>
  <c r="H189"/>
  <c r="H190"/>
  <c r="H191"/>
  <c r="H192"/>
  <c r="H193"/>
  <c r="H194"/>
  <c r="H195"/>
  <c r="H196"/>
  <c r="H197"/>
  <c r="H184"/>
  <c r="H171"/>
  <c r="H172"/>
  <c r="H173"/>
  <c r="H174"/>
  <c r="H175"/>
  <c r="H176"/>
  <c r="H177"/>
  <c r="H178"/>
  <c r="H179"/>
  <c r="H180"/>
  <c r="H181"/>
  <c r="H182"/>
  <c r="H183"/>
  <c r="H170"/>
  <c r="H157"/>
  <c r="H158"/>
  <c r="H159"/>
  <c r="H160"/>
  <c r="H161"/>
  <c r="H162"/>
  <c r="H163"/>
  <c r="H164"/>
  <c r="H165"/>
  <c r="H166"/>
  <c r="H167"/>
  <c r="H168"/>
  <c r="H169"/>
  <c r="H156"/>
  <c r="H143"/>
  <c r="H144"/>
  <c r="H145"/>
  <c r="H146"/>
  <c r="H147"/>
  <c r="H148"/>
  <c r="H149"/>
  <c r="H150"/>
  <c r="H151"/>
  <c r="H152"/>
  <c r="H153"/>
  <c r="H154"/>
  <c r="H155"/>
  <c r="H142"/>
  <c r="H129"/>
  <c r="H130"/>
  <c r="H131"/>
  <c r="H132"/>
  <c r="H133"/>
  <c r="H134"/>
  <c r="H135"/>
  <c r="H136"/>
  <c r="H137"/>
  <c r="H138"/>
  <c r="H139"/>
  <c r="H140"/>
  <c r="H141"/>
  <c r="H128"/>
  <c r="H115"/>
  <c r="H116"/>
  <c r="H117"/>
  <c r="H118"/>
  <c r="H119"/>
  <c r="H120"/>
  <c r="H121"/>
  <c r="H122"/>
  <c r="H123"/>
  <c r="H124"/>
  <c r="H125"/>
  <c r="H126"/>
  <c r="H127"/>
  <c r="H114"/>
  <c r="H101"/>
  <c r="H102"/>
  <c r="H103"/>
  <c r="H104"/>
  <c r="H105"/>
  <c r="H106"/>
  <c r="H107"/>
  <c r="H108"/>
  <c r="H109"/>
  <c r="H110"/>
  <c r="H111"/>
  <c r="H112"/>
  <c r="H113"/>
  <c r="H100"/>
  <c r="H87"/>
  <c r="H88"/>
  <c r="H89"/>
  <c r="H90"/>
  <c r="H91"/>
  <c r="H92"/>
  <c r="H93"/>
  <c r="H94"/>
  <c r="H95"/>
  <c r="H96"/>
  <c r="H97"/>
  <c r="H98"/>
  <c r="H99"/>
  <c r="H86"/>
  <c r="H73"/>
  <c r="H74"/>
  <c r="H75"/>
  <c r="H76"/>
  <c r="H77"/>
  <c r="H78"/>
  <c r="H79"/>
  <c r="H80"/>
  <c r="H81"/>
  <c r="H82"/>
  <c r="H83"/>
  <c r="H84"/>
  <c r="H85"/>
  <c r="H72"/>
  <c r="H59"/>
  <c r="H60"/>
  <c r="H61"/>
  <c r="H62"/>
  <c r="H63"/>
  <c r="H64"/>
  <c r="H65"/>
  <c r="H66"/>
  <c r="H67"/>
  <c r="H68"/>
  <c r="H69"/>
  <c r="H70"/>
  <c r="H71"/>
  <c r="H58"/>
  <c r="H45"/>
  <c r="H46"/>
  <c r="H47"/>
  <c r="H48"/>
  <c r="H49"/>
  <c r="H50"/>
  <c r="H51"/>
  <c r="H52"/>
  <c r="H53"/>
  <c r="H54"/>
  <c r="H55"/>
  <c r="H56"/>
  <c r="H57"/>
  <c r="H44"/>
  <c r="H31"/>
  <c r="H32"/>
  <c r="H33"/>
  <c r="H34"/>
  <c r="H35"/>
  <c r="H36"/>
  <c r="H37"/>
  <c r="H38"/>
  <c r="H39"/>
  <c r="H40"/>
  <c r="H41"/>
  <c r="H42"/>
  <c r="H43"/>
  <c r="H30"/>
  <c r="H17"/>
  <c r="H18"/>
  <c r="H19"/>
  <c r="H20"/>
  <c r="H21"/>
  <c r="H22"/>
  <c r="H23"/>
  <c r="H24"/>
  <c r="H25"/>
  <c r="H26"/>
  <c r="H27"/>
  <c r="H28"/>
  <c r="H29"/>
  <c r="H16"/>
  <c r="H3"/>
  <c r="H4"/>
  <c r="H5"/>
  <c r="H6"/>
  <c r="H7"/>
  <c r="H8"/>
  <c r="H9"/>
  <c r="H10"/>
  <c r="H11"/>
  <c r="H12"/>
  <c r="H13"/>
  <c r="H14"/>
  <c r="H15"/>
  <c r="H2"/>
  <c r="K80" i="5"/>
  <c r="J80"/>
  <c r="I80"/>
  <c r="G80"/>
  <c r="F80"/>
  <c r="E80"/>
  <c r="K57"/>
  <c r="J57"/>
  <c r="I57"/>
  <c r="G57"/>
  <c r="F57"/>
  <c r="E57"/>
  <c r="D34"/>
  <c r="C34"/>
  <c r="I34" l="1"/>
  <c r="E34"/>
  <c r="L17" i="4" l="1"/>
  <c r="L16"/>
  <c r="L15"/>
  <c r="I90" i="5" l="1"/>
  <c r="E91"/>
  <c r="E92"/>
  <c r="E93"/>
  <c r="E94"/>
  <c r="E95"/>
  <c r="E96"/>
  <c r="E97"/>
  <c r="E98"/>
  <c r="E99"/>
  <c r="E100"/>
  <c r="E101"/>
  <c r="E102"/>
  <c r="E103"/>
  <c r="E90"/>
  <c r="D91"/>
  <c r="D92"/>
  <c r="D93"/>
  <c r="D94"/>
  <c r="D95"/>
  <c r="D96"/>
  <c r="D97"/>
  <c r="D98"/>
  <c r="D99"/>
  <c r="D100"/>
  <c r="D101"/>
  <c r="D102"/>
  <c r="D103"/>
  <c r="D90"/>
  <c r="C91"/>
  <c r="C92"/>
  <c r="C93"/>
  <c r="C94"/>
  <c r="C95"/>
  <c r="C96"/>
  <c r="C97"/>
  <c r="C98"/>
  <c r="C99"/>
  <c r="C100"/>
  <c r="C101"/>
  <c r="C102"/>
  <c r="C103"/>
  <c r="C90"/>
  <c r="I21" l="1"/>
  <c r="I22"/>
  <c r="I23"/>
  <c r="I24"/>
  <c r="I25"/>
  <c r="I26"/>
  <c r="I27"/>
  <c r="I28"/>
  <c r="I29"/>
  <c r="I30"/>
  <c r="I31"/>
  <c r="I32"/>
  <c r="I33"/>
  <c r="I20"/>
  <c r="F34"/>
  <c r="E21"/>
  <c r="E22"/>
  <c r="E23"/>
  <c r="E24"/>
  <c r="E25"/>
  <c r="E26"/>
  <c r="E27"/>
  <c r="E28"/>
  <c r="E29"/>
  <c r="E30"/>
  <c r="E31"/>
  <c r="E32"/>
  <c r="E33"/>
  <c r="E20"/>
  <c r="D21"/>
  <c r="D22"/>
  <c r="D23"/>
  <c r="D24"/>
  <c r="D25"/>
  <c r="D26"/>
  <c r="D27"/>
  <c r="D28"/>
  <c r="D29"/>
  <c r="D30"/>
  <c r="D31"/>
  <c r="D32"/>
  <c r="D33"/>
  <c r="D20"/>
  <c r="C21"/>
  <c r="C22"/>
  <c r="C23"/>
  <c r="C24"/>
  <c r="C25"/>
  <c r="C26"/>
  <c r="C27"/>
  <c r="C28"/>
  <c r="C29"/>
  <c r="C30"/>
  <c r="C31"/>
  <c r="C32"/>
  <c r="C33"/>
  <c r="C20"/>
  <c r="C18" s="1"/>
  <c r="L64" l="1"/>
  <c r="L88" s="1"/>
  <c r="K64"/>
  <c r="K88" s="1"/>
  <c r="J64"/>
  <c r="J88" s="1"/>
  <c r="I64"/>
  <c r="I88" s="1"/>
  <c r="H64"/>
  <c r="H88" s="1"/>
  <c r="G64"/>
  <c r="G88" s="1"/>
  <c r="F64"/>
  <c r="F88" s="1"/>
  <c r="E64"/>
  <c r="E88" s="1"/>
  <c r="D64"/>
  <c r="D88" s="1"/>
  <c r="C64"/>
  <c r="C88" s="1"/>
  <c r="L41"/>
  <c r="K41"/>
  <c r="J41"/>
  <c r="I41"/>
  <c r="H41"/>
  <c r="G41"/>
  <c r="F41"/>
  <c r="E41"/>
  <c r="D41"/>
  <c r="C41"/>
  <c r="L18"/>
  <c r="K34"/>
  <c r="J34"/>
  <c r="G34"/>
  <c r="K18"/>
  <c r="J18"/>
  <c r="I18" s="1"/>
  <c r="H18"/>
  <c r="G18"/>
  <c r="F18"/>
  <c r="E18"/>
  <c r="D18"/>
</calcChain>
</file>

<file path=xl/sharedStrings.xml><?xml version="1.0" encoding="utf-8"?>
<sst xmlns="http://schemas.openxmlformats.org/spreadsheetml/2006/main" count="1471" uniqueCount="197">
  <si>
    <t>This is an ISD Scotland National Statistics Release</t>
  </si>
  <si>
    <t>Title:</t>
  </si>
  <si>
    <t>Period:</t>
  </si>
  <si>
    <t>Range:</t>
  </si>
  <si>
    <t>Prescribed only in Scotland - split by Scotland and NHS Board</t>
  </si>
  <si>
    <t>Data:</t>
  </si>
  <si>
    <t>Last Updated:</t>
  </si>
  <si>
    <t>Tabs:</t>
  </si>
  <si>
    <t>Name</t>
  </si>
  <si>
    <t>Description</t>
  </si>
  <si>
    <t>WHO DDD Values</t>
  </si>
  <si>
    <t>Scotland Summary Data, by BNF subsection</t>
  </si>
  <si>
    <t>NHS Board Data</t>
  </si>
  <si>
    <t>Notes:</t>
  </si>
  <si>
    <t>Age band is based on the patient’s age as at 30th September for the financial year in question. For example 2009/10 data the age band is based on 30th September 2009.</t>
  </si>
  <si>
    <t>2009/10</t>
  </si>
  <si>
    <t>2010/11</t>
  </si>
  <si>
    <t>2011/12</t>
  </si>
  <si>
    <t>2012/13</t>
  </si>
  <si>
    <t>Data are given for all prescription form types</t>
  </si>
  <si>
    <t>Data exclude prescriptions prescribed in England</t>
  </si>
  <si>
    <t>Gross ingredient cost excludes broken bulk</t>
  </si>
  <si>
    <t>Data shown are based on prescriptions dispensed by community pharmacists, appliance suppliers and dispensing doctors only</t>
  </si>
  <si>
    <t>Defined Daily Doses (DDDs) were developed by the World Health Organisation (WHO) and are defined as “the assumed average maintenance dose per day used on its main indication in adults”.  DDDs should not be used to get an exact picture of drug use, but can be used to give a rough estimate of levels of drug consumption.  By providing a fixed unit of measurement they allow the trend of drug consumption over time to be compared.  
Occasionally the WHO recommended DDD for a drug will change, therefore, the data is presented by current DDD for all years in order to allow trend analysis.</t>
  </si>
  <si>
    <t>Data given refer to prescriptions dispensed in the community, but do not take into account medicines dispensed by hospitals or hospital based clinics</t>
  </si>
  <si>
    <t>World Health Organisation (WHO) Defined Daily Dose Values</t>
  </si>
  <si>
    <t>Approved Drug Name</t>
  </si>
  <si>
    <t>WHO DDD Value</t>
  </si>
  <si>
    <t>Administration Route</t>
  </si>
  <si>
    <t>Source: The WHO Collaborating Centre for Drug Statistics Methodology, ATC/DDD System</t>
  </si>
  <si>
    <t>Patient Based (For prescriptions with a valid CHI number)</t>
  </si>
  <si>
    <t>Scotland Patient Summary Data</t>
  </si>
  <si>
    <t>Gender</t>
  </si>
  <si>
    <t>Number of Dispensed Items</t>
  </si>
  <si>
    <t>Number of Patients</t>
  </si>
  <si>
    <t>Male</t>
  </si>
  <si>
    <t>Female</t>
  </si>
  <si>
    <t>Total</t>
  </si>
  <si>
    <t>Age</t>
  </si>
  <si>
    <t>Age Group</t>
  </si>
  <si>
    <t>20-24</t>
  </si>
  <si>
    <t>25-29</t>
  </si>
  <si>
    <t>30-34</t>
  </si>
  <si>
    <t>35-39</t>
  </si>
  <si>
    <t>40-44</t>
  </si>
  <si>
    <t>45-49</t>
  </si>
  <si>
    <t>50-54</t>
  </si>
  <si>
    <t>55-59</t>
  </si>
  <si>
    <t>60-64</t>
  </si>
  <si>
    <t>65-69</t>
  </si>
  <si>
    <t>70-74</t>
  </si>
  <si>
    <t>75-79</t>
  </si>
  <si>
    <t>80-84</t>
  </si>
  <si>
    <t>85-89</t>
  </si>
  <si>
    <t>90+</t>
  </si>
  <si>
    <t>BNF Sub Section</t>
  </si>
  <si>
    <t xml:space="preserve">Number of items frequency </t>
  </si>
  <si>
    <t>Number of items</t>
  </si>
  <si>
    <t>1-5</t>
  </si>
  <si>
    <t>6-10</t>
  </si>
  <si>
    <t>11-20</t>
  </si>
  <si>
    <t>21-30</t>
  </si>
  <si>
    <t>31-40</t>
  </si>
  <si>
    <t>41-50</t>
  </si>
  <si>
    <t>51-60</t>
  </si>
  <si>
    <t>61-70</t>
  </si>
  <si>
    <t>71-80</t>
  </si>
  <si>
    <t>81-90</t>
  </si>
  <si>
    <t>91-100</t>
  </si>
  <si>
    <t>&gt;100</t>
  </si>
  <si>
    <t>Source: Prescribing Information System</t>
  </si>
  <si>
    <t>1. Age band is based on the patient’s age as at 30th September for the financial year in question. For example 2009/10 data the age band is based on 30th September 2009.</t>
  </si>
  <si>
    <t xml:space="preserve">2. Data by age and gender is a unique patient count, based on the patient’s unique patient identifier (UPI).  </t>
  </si>
  <si>
    <t>All Prescriptions</t>
  </si>
  <si>
    <t>Scotland Summary Data</t>
  </si>
  <si>
    <t>All</t>
  </si>
  <si>
    <t xml:space="preserve"> 2006/07</t>
  </si>
  <si>
    <t>2007/08</t>
  </si>
  <si>
    <t>2008/09</t>
  </si>
  <si>
    <t>Gross Ingredient Cost (£)</t>
  </si>
  <si>
    <t>Defined Daily Doses</t>
  </si>
  <si>
    <t>Hypnotics</t>
  </si>
  <si>
    <t>Acamprosate Calcium</t>
  </si>
  <si>
    <t>Disulfiram</t>
  </si>
  <si>
    <t>Nalmefene</t>
  </si>
  <si>
    <t>Drugs used in Alcohol Dependence - BNF Sub-section 4.10.1</t>
  </si>
  <si>
    <t>BNF Sub-section 4.10.01 - Alcohol Dependence</t>
  </si>
  <si>
    <t>Approved Name</t>
  </si>
  <si>
    <t>BNF Subsection 4.10.01 - Alcohol Dependence</t>
  </si>
  <si>
    <t>Oral</t>
  </si>
  <si>
    <t xml:space="preserve">2g </t>
  </si>
  <si>
    <t>0.2g</t>
  </si>
  <si>
    <t>Scotland</t>
  </si>
  <si>
    <t>Ayrshire &amp; Arran</t>
  </si>
  <si>
    <t>Borders</t>
  </si>
  <si>
    <t>Dumfries &amp; Galloway</t>
  </si>
  <si>
    <t>Fife</t>
  </si>
  <si>
    <t>Forth Valley</t>
  </si>
  <si>
    <t>Grampian</t>
  </si>
  <si>
    <t>Greater Glasgow &amp; Clyde</t>
  </si>
  <si>
    <t>Highland</t>
  </si>
  <si>
    <t>Lanarkshire</t>
  </si>
  <si>
    <t>Lothian</t>
  </si>
  <si>
    <t>Orkney</t>
  </si>
  <si>
    <t>Shetland</t>
  </si>
  <si>
    <t>Tayside</t>
  </si>
  <si>
    <t>Western Isles</t>
  </si>
  <si>
    <t>- (zero); 0 (&gt;0.0 &amp; &lt; 0.005)</t>
  </si>
  <si>
    <r>
      <rPr>
        <vertAlign val="superscript"/>
        <sz val="10"/>
        <rFont val="Arial"/>
        <family val="2"/>
      </rPr>
      <t xml:space="preserve">1  </t>
    </r>
    <r>
      <rPr>
        <sz val="10"/>
        <rFont val="Arial"/>
        <family val="2"/>
      </rPr>
      <t>In 2006/07, NHS Argyll &amp; Clyde was dissolved as an NHS Board and its CHPs were absorbed into NHS Greater Glasgow and NHS Highland. From 2006/07 onwards 'Inverclyde and Renfrewshire' CHP became part of NHS Greater Glasgow &amp; Clyde and 'Argyll &amp; Bute' CHP  became part of NHS Highland.  The figures show data for the current NHS Board boundaries, and caution should be shown when interpreting trends prior to 2006/07 for NHS Greater Glasgow &amp; Clyde, and NHS Highland</t>
    </r>
  </si>
  <si>
    <t>Table 1 - Scotland Patients</t>
  </si>
  <si>
    <t>2013/14</t>
  </si>
  <si>
    <t>Alcohol Dependence</t>
  </si>
  <si>
    <t>Sub Section</t>
  </si>
  <si>
    <t>The CHI Capture rate for the individual Approved Names are as follows:</t>
  </si>
  <si>
    <t>-</t>
  </si>
  <si>
    <t>Year</t>
  </si>
  <si>
    <t>FYear</t>
  </si>
  <si>
    <t>Approved_name</t>
  </si>
  <si>
    <t>HB_Name</t>
  </si>
  <si>
    <t>items</t>
  </si>
  <si>
    <t>GIC</t>
  </si>
  <si>
    <t>DDD_Dose</t>
  </si>
  <si>
    <t>ACAMPROSATE CALCIUM</t>
  </si>
  <si>
    <t>NHS AYRSHIRE &amp; ARRAN</t>
  </si>
  <si>
    <t>NHS BORDERS</t>
  </si>
  <si>
    <t>NHS DUMFRIES &amp; GALLOWAY</t>
  </si>
  <si>
    <t>NHS FIFE</t>
  </si>
  <si>
    <t>NHS FORTH VALLEY</t>
  </si>
  <si>
    <t>NHS GRAMPIAN</t>
  </si>
  <si>
    <t>NHS GREATER GLASGOW &amp; CLYDE</t>
  </si>
  <si>
    <t>NHS HIGHLAND</t>
  </si>
  <si>
    <t>NHS LANARKSHIRE</t>
  </si>
  <si>
    <t>NHS LOTHIAN</t>
  </si>
  <si>
    <t>NHS ORKNEY</t>
  </si>
  <si>
    <t>NHS SHETLAND</t>
  </si>
  <si>
    <t>NHS TAYSIDE</t>
  </si>
  <si>
    <t>NHS WESTERN ISLES</t>
  </si>
  <si>
    <t>DISULFIRAM</t>
  </si>
  <si>
    <t>NALMEFENE</t>
  </si>
  <si>
    <t>TOTAL</t>
  </si>
  <si>
    <t>POP PER DAY</t>
  </si>
  <si>
    <t>Scotland 2009/10</t>
  </si>
  <si>
    <t>Health Board</t>
  </si>
  <si>
    <t>1 - Most Deprived</t>
  </si>
  <si>
    <t>5 - Least Deprived</t>
  </si>
  <si>
    <t>SIMD Quintile</t>
  </si>
  <si>
    <t>Figures 1,2,3,4 &amp; 5</t>
  </si>
  <si>
    <t>No of Patients by SIMD Quintile</t>
  </si>
  <si>
    <t>calculation</t>
  </si>
  <si>
    <t>Ayrshire and Arran</t>
  </si>
  <si>
    <t>Dumfries and Galloway</t>
  </si>
  <si>
    <t>Greater Glasgow and Clyde</t>
  </si>
  <si>
    <t>16-19</t>
  </si>
  <si>
    <t>Number of patients by age, gender,SIMD, BNF subsection and a frequency count of the items by patient at NHS Scotland level</t>
  </si>
  <si>
    <t>Table 3 - NHS Board Data</t>
  </si>
  <si>
    <t>Charts</t>
  </si>
  <si>
    <t>Visualisation of the data</t>
  </si>
  <si>
    <t>Therefore there is a small amount of underestimation in the number of patients who have had these drugs dispensed in NHS Scotland.</t>
  </si>
  <si>
    <t>Population information is taken from the NRS at www.gro-scotland.gov.uk.  Data per head of population is based on the population aged 16 and over</t>
  </si>
  <si>
    <t>DUMMY SCOTLAND HB</t>
  </si>
  <si>
    <t>Unknown Health Board</t>
  </si>
  <si>
    <t>fyear</t>
  </si>
  <si>
    <t>Board</t>
  </si>
  <si>
    <t>X Unknown</t>
  </si>
  <si>
    <t>Greater Glasgow</t>
  </si>
  <si>
    <t>Table 2 - Scotland Summary Data</t>
  </si>
  <si>
    <t>Data are based on British National Formulary (BNF) March 2014 section 4.10.01</t>
  </si>
  <si>
    <t xml:space="preserve">The CHI capture rate for Subsection 4.10.1 is as follows: </t>
  </si>
  <si>
    <t>3. Information by BNF subsection is not a unique count as patients may have different drugs dispensed within the BNF section 4.10.1  Patients who have had more than one approved name which falls within different BNF subsection will be counted under each BNF subsection that drug falls under.  This means that a patient can be counted multiple times depending on how many different drugs they have had.  This also means that the sum by BNF subsection will not match the sum by age or gender.</t>
  </si>
  <si>
    <t>4. The frequency of items by patient is based on a count of the number of dispensed items for each valid CHI number.</t>
  </si>
  <si>
    <t>NHS Board data (by individual drug – click on the box to select Drug Name)</t>
  </si>
  <si>
    <r>
      <t>Defined Daily Doses per 10,000 Population per Day</t>
    </r>
    <r>
      <rPr>
        <vertAlign val="superscript"/>
        <sz val="10"/>
        <rFont val="Arial"/>
        <family val="2"/>
      </rPr>
      <t>1</t>
    </r>
  </si>
  <si>
    <t>BNF Sub-section 4.10.1 - Alcohol Dependence</t>
  </si>
  <si>
    <t>Figure 5: Drugs for Alcohol Dependence - DDDs per 10,000 Population (aged 16+) per Day</t>
  </si>
  <si>
    <t>5. Patient count includes data only for patients aged 16 and above.</t>
  </si>
  <si>
    <t>All Alcohol Dependence</t>
  </si>
  <si>
    <t>DDD Per 10000 population</t>
  </si>
  <si>
    <t>2014/15</t>
  </si>
  <si>
    <t>Note: It is difficult to interpret the DDD of Nalmefene and caution should be used when comparing with the other alcohol dependency medicines.</t>
  </si>
  <si>
    <t>18mg</t>
  </si>
  <si>
    <t>6. Not all patients have an accurate postcode so there is some under-reporting on SIMD; approximately 1.0% are missing from the SIMD table.</t>
  </si>
  <si>
    <t>Financial Years 2005/06 to 2015/16</t>
  </si>
  <si>
    <t>Number of patients, number of dispensed/paid items, gross ingredient cost and number of defined daily doses (DDDs) + Mid-year population estimates (NRS)</t>
  </si>
  <si>
    <t>October 2016 (KG)</t>
  </si>
  <si>
    <t>2015/16</t>
  </si>
  <si>
    <t>2015/15</t>
  </si>
  <si>
    <r>
      <t>Figure 1: Number of items</t>
    </r>
    <r>
      <rPr>
        <b/>
        <u/>
        <vertAlign val="superscript"/>
        <sz val="12"/>
        <color indexed="63"/>
        <rFont val="Arial"/>
        <family val="2"/>
      </rPr>
      <t>1</t>
    </r>
    <r>
      <rPr>
        <b/>
        <u/>
        <sz val="12"/>
        <color indexed="63"/>
        <rFont val="Arial"/>
        <family val="2"/>
      </rPr>
      <t xml:space="preserve"> (thousands) – 2006/07 - 2015/16</t>
    </r>
  </si>
  <si>
    <t>Figure 2: Gross Ingredient Cost (£m) – 2006/07 - 2015/16</t>
  </si>
  <si>
    <t>Scotland 2015/16</t>
  </si>
  <si>
    <t>Figure 4: No of patients by SIMD Quintile 2015/16</t>
  </si>
  <si>
    <t>Figure 3: Patients by age group – 2015/16</t>
  </si>
  <si>
    <r>
      <rPr>
        <vertAlign val="superscript"/>
        <sz val="10"/>
        <rFont val="Arial"/>
        <family val="2"/>
      </rPr>
      <t>1</t>
    </r>
    <r>
      <rPr>
        <sz val="10"/>
        <rFont val="Arial"/>
        <family val="2"/>
      </rPr>
      <t xml:space="preserve"> Number of Items is based on Dispensed Items from 2006/07 to 2014/15 and on Paid Items in 2015/16.</t>
    </r>
  </si>
  <si>
    <r>
      <t>Number of Dispensed/Paid Items</t>
    </r>
    <r>
      <rPr>
        <vertAlign val="superscript"/>
        <sz val="10"/>
        <rFont val="Arial"/>
        <family val="2"/>
      </rPr>
      <t>1</t>
    </r>
  </si>
  <si>
    <r>
      <t>Number of dispensed/paid Items</t>
    </r>
    <r>
      <rPr>
        <b/>
        <vertAlign val="superscript"/>
        <sz val="12"/>
        <rFont val="Arial"/>
        <family val="2"/>
      </rPr>
      <t>1</t>
    </r>
  </si>
  <si>
    <r>
      <t xml:space="preserve"> 2006/07</t>
    </r>
    <r>
      <rPr>
        <b/>
        <vertAlign val="superscript"/>
        <sz val="10"/>
        <rFont val="Arial"/>
        <family val="2"/>
      </rPr>
      <t>2</t>
    </r>
  </si>
  <si>
    <r>
      <t>Defined Daily Doses per 10,000 Population per Day</t>
    </r>
    <r>
      <rPr>
        <b/>
        <vertAlign val="superscript"/>
        <sz val="12"/>
        <rFont val="Arial"/>
        <family val="2"/>
      </rPr>
      <t>3</t>
    </r>
  </si>
  <si>
    <r>
      <rPr>
        <vertAlign val="superscript"/>
        <sz val="10"/>
        <rFont val="Arial"/>
        <family val="2"/>
      </rPr>
      <t>3</t>
    </r>
    <r>
      <rPr>
        <sz val="10"/>
        <rFont val="Arial"/>
        <family val="2"/>
      </rPr>
      <t xml:space="preserve"> Data per head of population is based on the population aged 16 and over.  All population information has been taken from the revised NRS estimates which take into account the 2011 census. Populations from 2013/14 onwards are based on the 2014 Health Board boundaries   See NRS for more information: http://www.gro-scotland.gov.uk/statistics/theme/population/estimates/mid-year/
</t>
    </r>
  </si>
</sst>
</file>

<file path=xl/styles.xml><?xml version="1.0" encoding="utf-8"?>
<styleSheet xmlns="http://schemas.openxmlformats.org/spreadsheetml/2006/main">
  <numFmts count="2">
    <numFmt numFmtId="164" formatCode="0.0000"/>
    <numFmt numFmtId="165" formatCode="#,##0.0000"/>
  </numFmts>
  <fonts count="34">
    <font>
      <sz val="11"/>
      <color theme="1"/>
      <name val="Calibri"/>
      <family val="2"/>
      <scheme val="minor"/>
    </font>
    <font>
      <sz val="10"/>
      <color indexed="10"/>
      <name val="Arial"/>
      <family val="2"/>
    </font>
    <font>
      <i/>
      <sz val="10"/>
      <name val="Arial"/>
      <family val="2"/>
    </font>
    <font>
      <b/>
      <sz val="10"/>
      <name val="Arial"/>
      <family val="2"/>
    </font>
    <font>
      <sz val="10"/>
      <name val="Arial"/>
      <family val="2"/>
    </font>
    <font>
      <u/>
      <sz val="10"/>
      <color indexed="12"/>
      <name val="Arial"/>
      <family val="2"/>
    </font>
    <font>
      <u/>
      <sz val="10"/>
      <color indexed="25"/>
      <name val="Arial"/>
      <family val="2"/>
    </font>
    <font>
      <sz val="10"/>
      <color indexed="25"/>
      <name val="Arial"/>
      <family val="2"/>
    </font>
    <font>
      <vertAlign val="superscript"/>
      <sz val="10"/>
      <name val="Arial"/>
      <family val="2"/>
    </font>
    <font>
      <b/>
      <sz val="14"/>
      <name val="Arial"/>
      <family val="2"/>
    </font>
    <font>
      <sz val="12"/>
      <name val="Arial"/>
      <family val="2"/>
    </font>
    <font>
      <b/>
      <sz val="12"/>
      <name val="Arial"/>
      <family val="2"/>
    </font>
    <font>
      <sz val="10"/>
      <color indexed="9"/>
      <name val="Arial"/>
      <family val="2"/>
    </font>
    <font>
      <i/>
      <sz val="11"/>
      <name val="Arial"/>
      <family val="2"/>
    </font>
    <font>
      <b/>
      <sz val="11"/>
      <name val="Arial"/>
      <family val="2"/>
    </font>
    <font>
      <sz val="11"/>
      <name val="Arial"/>
      <family val="2"/>
    </font>
    <font>
      <b/>
      <sz val="11"/>
      <color indexed="57"/>
      <name val="Arial"/>
      <family val="2"/>
    </font>
    <font>
      <b/>
      <vertAlign val="superscript"/>
      <sz val="10"/>
      <name val="Arial"/>
      <family val="2"/>
    </font>
    <font>
      <b/>
      <u/>
      <sz val="12"/>
      <color indexed="63"/>
      <name val="Arial"/>
      <family val="2"/>
    </font>
    <font>
      <sz val="10"/>
      <name val="Arial"/>
      <family val="2"/>
    </font>
    <font>
      <sz val="10"/>
      <color indexed="52"/>
      <name val="Arial"/>
      <family val="2"/>
    </font>
    <font>
      <sz val="8"/>
      <name val="Arial"/>
      <family val="2"/>
    </font>
    <font>
      <b/>
      <vertAlign val="superscript"/>
      <sz val="12"/>
      <name val="Arial"/>
      <family val="2"/>
    </font>
    <font>
      <b/>
      <sz val="11"/>
      <color theme="1"/>
      <name val="Calibri"/>
      <family val="2"/>
      <scheme val="minor"/>
    </font>
    <font>
      <sz val="11"/>
      <color theme="1"/>
      <name val="Arial"/>
      <family val="2"/>
    </font>
    <font>
      <sz val="10"/>
      <color theme="1"/>
      <name val="Arial"/>
      <family val="2"/>
    </font>
    <font>
      <b/>
      <sz val="14"/>
      <color rgb="FFFF0000"/>
      <name val="Arial"/>
      <family val="2"/>
    </font>
    <font>
      <b/>
      <sz val="10"/>
      <color theme="0"/>
      <name val="Arial"/>
      <family val="2"/>
    </font>
    <font>
      <sz val="10"/>
      <color rgb="FFFF0000"/>
      <name val="Arial"/>
      <family val="2"/>
    </font>
    <font>
      <b/>
      <sz val="10"/>
      <color theme="1"/>
      <name val="Arial"/>
      <family val="2"/>
    </font>
    <font>
      <sz val="10"/>
      <color theme="7" tint="-0.249977111117893"/>
      <name val="Arial"/>
      <family val="2"/>
    </font>
    <font>
      <sz val="11"/>
      <name val="Calibri"/>
      <family val="2"/>
      <scheme val="minor"/>
    </font>
    <font>
      <b/>
      <sz val="14"/>
      <color theme="4"/>
      <name val="Arial"/>
      <family val="2"/>
    </font>
    <font>
      <b/>
      <u/>
      <vertAlign val="superscript"/>
      <sz val="12"/>
      <color indexed="6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s>
  <borders count="54">
    <border>
      <left/>
      <right/>
      <top/>
      <bottom/>
      <diagonal/>
    </border>
    <border>
      <left/>
      <right/>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22"/>
      </right>
      <top/>
      <bottom/>
      <diagonal/>
    </border>
    <border>
      <left style="thin">
        <color indexed="22"/>
      </left>
      <right/>
      <top/>
      <bottom/>
      <diagonal/>
    </border>
    <border>
      <left style="thin">
        <color indexed="64"/>
      </left>
      <right style="thin">
        <color indexed="22"/>
      </right>
      <top/>
      <bottom style="thin">
        <color indexed="64"/>
      </bottom>
      <diagonal/>
    </border>
    <border>
      <left style="thin">
        <color indexed="22"/>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2"/>
      </left>
      <right style="thin">
        <color indexed="22"/>
      </right>
      <top/>
      <bottom style="thin">
        <color indexed="64"/>
      </bottom>
      <diagonal/>
    </border>
    <border>
      <left style="thin">
        <color indexed="22"/>
      </left>
      <right style="thin">
        <color indexed="22"/>
      </right>
      <top/>
      <bottom/>
      <diagonal/>
    </border>
    <border>
      <left/>
      <right/>
      <top style="medium">
        <color indexed="64"/>
      </top>
      <bottom/>
      <diagonal/>
    </border>
    <border>
      <left style="thin">
        <color indexed="64"/>
      </left>
      <right style="thin">
        <color indexed="22"/>
      </right>
      <top style="thin">
        <color indexed="64"/>
      </top>
      <bottom/>
      <diagonal/>
    </border>
    <border>
      <left/>
      <right/>
      <top style="thin">
        <color indexed="64"/>
      </top>
      <bottom/>
      <diagonal/>
    </border>
    <border>
      <left style="thin">
        <color indexed="22"/>
      </left>
      <right style="thin">
        <color indexed="22"/>
      </right>
      <top style="thin">
        <color indexed="64"/>
      </top>
      <bottom/>
      <diagonal/>
    </border>
    <border>
      <left style="thin">
        <color indexed="22"/>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
      <left style="thin">
        <color indexed="64"/>
      </left>
      <right/>
      <top/>
      <bottom/>
      <diagonal/>
    </border>
    <border>
      <left/>
      <right/>
      <top style="thin">
        <color indexed="64"/>
      </top>
      <bottom style="thin">
        <color indexed="64"/>
      </bottom>
      <diagonal/>
    </border>
    <border>
      <left/>
      <right style="thin">
        <color indexed="64"/>
      </right>
      <top style="thin">
        <color theme="0" tint="-0.24994659260841701"/>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indexed="22"/>
      </left>
      <right/>
      <top style="thin">
        <color indexed="64"/>
      </top>
      <bottom style="thin">
        <color theme="0" tint="-0.24994659260841701"/>
      </bottom>
      <diagonal/>
    </border>
    <border>
      <left style="thin">
        <color theme="0" tint="-0.24994659260841701"/>
      </left>
      <right style="thin">
        <color indexed="22"/>
      </right>
      <top style="thin">
        <color indexed="64"/>
      </top>
      <bottom/>
      <diagonal/>
    </border>
    <border>
      <left style="thin">
        <color theme="0" tint="-0.24994659260841701"/>
      </left>
      <right style="thin">
        <color indexed="22"/>
      </right>
      <top/>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22"/>
      </left>
      <right style="thin">
        <color indexed="22"/>
      </right>
      <top style="thin">
        <color indexed="64"/>
      </top>
      <bottom style="thin">
        <color theme="0" tint="-0.24994659260841701"/>
      </bottom>
      <diagonal/>
    </border>
    <border>
      <left style="thin">
        <color theme="0" tint="-0.24994659260841701"/>
      </left>
      <right/>
      <top/>
      <bottom style="thin">
        <color theme="0" tint="-0.24994659260841701"/>
      </bottom>
      <diagonal/>
    </border>
    <border>
      <left style="thin">
        <color indexed="22"/>
      </left>
      <right style="thin">
        <color indexed="22"/>
      </right>
      <top style="thin">
        <color theme="0" tint="-0.24994659260841701"/>
      </top>
      <bottom style="thin">
        <color theme="0" tint="-0.24994659260841701"/>
      </bottom>
      <diagonal/>
    </border>
    <border>
      <left style="thin">
        <color indexed="22"/>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indexed="22"/>
      </left>
      <right style="thin">
        <color indexed="22"/>
      </right>
      <top style="thin">
        <color theme="0" tint="-0.24994659260841701"/>
      </top>
      <bottom/>
      <diagonal/>
    </border>
    <border>
      <left style="thin">
        <color indexed="22"/>
      </left>
      <right/>
      <top style="thin">
        <color theme="0" tint="-0.24994659260841701"/>
      </top>
      <bottom/>
      <diagonal/>
    </border>
    <border>
      <left style="thin">
        <color indexed="22"/>
      </left>
      <right/>
      <top/>
      <bottom style="thin">
        <color rgb="FF000000"/>
      </bottom>
      <diagonal/>
    </border>
    <border>
      <left/>
      <right/>
      <top/>
      <bottom style="thin">
        <color auto="1"/>
      </bottom>
      <diagonal/>
    </border>
    <border>
      <left style="thin">
        <color theme="0" tint="-0.24994659260841701"/>
      </left>
      <right/>
      <top/>
      <bottom/>
      <diagonal/>
    </border>
    <border>
      <left/>
      <right style="thin">
        <color theme="0" tint="-0.24994659260841701"/>
      </right>
      <top/>
      <bottom/>
      <diagonal/>
    </border>
  </borders>
  <cellStyleXfs count="5">
    <xf numFmtId="0" fontId="0" fillId="0" borderId="0"/>
    <xf numFmtId="0" fontId="5" fillId="0" borderId="0" applyNumberFormat="0" applyFill="0" applyBorder="0" applyAlignment="0" applyProtection="0">
      <alignment vertical="top"/>
      <protection locked="0"/>
    </xf>
    <xf numFmtId="0" fontId="4" fillId="0" borderId="0"/>
    <xf numFmtId="0" fontId="21" fillId="0" borderId="0"/>
    <xf numFmtId="0" fontId="4" fillId="0" borderId="0" applyNumberFormat="0" applyFill="0" applyBorder="0" applyAlignment="0" applyProtection="0"/>
  </cellStyleXfs>
  <cellXfs count="307">
    <xf numFmtId="0" fontId="0" fillId="0" borderId="0" xfId="0"/>
    <xf numFmtId="0" fontId="2" fillId="2" borderId="0" xfId="0" applyFont="1" applyFill="1" applyAlignment="1">
      <alignment horizontal="right"/>
    </xf>
    <xf numFmtId="0" fontId="4" fillId="2" borderId="1" xfId="0" applyFont="1" applyFill="1" applyBorder="1" applyProtection="1">
      <protection hidden="1"/>
    </xf>
    <xf numFmtId="0" fontId="4" fillId="2" borderId="0" xfId="0" applyFont="1" applyFill="1" applyBorder="1" applyProtection="1">
      <protection hidden="1"/>
    </xf>
    <xf numFmtId="0" fontId="3" fillId="2" borderId="0" xfId="0" applyFont="1" applyFill="1"/>
    <xf numFmtId="0" fontId="4" fillId="2" borderId="0" xfId="0" applyFont="1" applyFill="1" applyAlignment="1">
      <alignment vertical="top" wrapText="1"/>
    </xf>
    <xf numFmtId="0" fontId="3" fillId="2" borderId="0" xfId="0" applyFont="1" applyFill="1" applyAlignment="1">
      <alignment vertical="top"/>
    </xf>
    <xf numFmtId="0" fontId="3" fillId="0" borderId="2" xfId="0" applyFont="1" applyBorder="1"/>
    <xf numFmtId="0" fontId="3" fillId="0" borderId="3" xfId="0" applyFont="1" applyBorder="1" applyAlignment="1">
      <alignment horizontal="right"/>
    </xf>
    <xf numFmtId="0" fontId="1" fillId="2" borderId="0" xfId="0" applyFont="1" applyFill="1" applyBorder="1"/>
    <xf numFmtId="0" fontId="4" fillId="2" borderId="0" xfId="0" applyFont="1" applyFill="1"/>
    <xf numFmtId="0" fontId="4" fillId="2" borderId="0" xfId="0" applyFont="1" applyFill="1" applyBorder="1"/>
    <xf numFmtId="0" fontId="7" fillId="2" borderId="0" xfId="0" applyFont="1" applyFill="1"/>
    <xf numFmtId="0" fontId="2" fillId="3" borderId="0" xfId="0" applyFont="1" applyFill="1" applyAlignment="1">
      <alignment horizontal="right"/>
    </xf>
    <xf numFmtId="1" fontId="9" fillId="3" borderId="0" xfId="0" applyNumberFormat="1" applyFont="1" applyFill="1"/>
    <xf numFmtId="0" fontId="9" fillId="3" borderId="0" xfId="0" applyFont="1" applyFill="1"/>
    <xf numFmtId="0" fontId="9" fillId="3" borderId="0" xfId="0" applyFont="1" applyFill="1" applyBorder="1"/>
    <xf numFmtId="1" fontId="10" fillId="3" borderId="0" xfId="0" applyNumberFormat="1" applyFont="1" applyFill="1"/>
    <xf numFmtId="1" fontId="11" fillId="3" borderId="0" xfId="0" applyNumberFormat="1" applyFont="1" applyFill="1"/>
    <xf numFmtId="0" fontId="10" fillId="3" borderId="0" xfId="0" applyFont="1" applyFill="1"/>
    <xf numFmtId="0" fontId="10" fillId="3" borderId="0" xfId="0" applyFont="1" applyFill="1" applyBorder="1"/>
    <xf numFmtId="0" fontId="4" fillId="3" borderId="4" xfId="0" applyFont="1" applyFill="1" applyBorder="1" applyAlignment="1">
      <alignment vertical="center" wrapText="1"/>
    </xf>
    <xf numFmtId="0" fontId="4" fillId="3" borderId="0" xfId="0" applyFont="1" applyFill="1" applyAlignment="1">
      <alignment horizontal="right"/>
    </xf>
    <xf numFmtId="0" fontId="3" fillId="3" borderId="0" xfId="0" applyFont="1" applyFill="1"/>
    <xf numFmtId="0" fontId="12" fillId="3" borderId="5" xfId="0" applyFont="1" applyFill="1" applyBorder="1"/>
    <xf numFmtId="0" fontId="4" fillId="3" borderId="0" xfId="0" applyFont="1" applyFill="1" applyBorder="1"/>
    <xf numFmtId="0" fontId="1" fillId="3" borderId="0" xfId="0" applyFont="1" applyFill="1"/>
    <xf numFmtId="0" fontId="24" fillId="2" borderId="0" xfId="0" applyFont="1" applyFill="1"/>
    <xf numFmtId="0" fontId="25" fillId="2" borderId="0" xfId="0" applyFont="1" applyFill="1"/>
    <xf numFmtId="0" fontId="13" fillId="2" borderId="0" xfId="0" applyFont="1" applyFill="1" applyAlignment="1">
      <alignment horizontal="right"/>
    </xf>
    <xf numFmtId="0" fontId="14" fillId="2" borderId="0" xfId="0" applyFont="1" applyFill="1"/>
    <xf numFmtId="0" fontId="15" fillId="2" borderId="0" xfId="0" applyFont="1" applyFill="1"/>
    <xf numFmtId="0" fontId="4" fillId="2" borderId="0" xfId="0" applyFont="1" applyFill="1" applyAlignment="1">
      <alignment vertical="top"/>
    </xf>
    <xf numFmtId="0" fontId="3" fillId="2" borderId="4" xfId="0" applyFont="1" applyFill="1" applyBorder="1"/>
    <xf numFmtId="0" fontId="3" fillId="2" borderId="0" xfId="0" applyFont="1" applyFill="1" applyBorder="1" applyAlignment="1" applyProtection="1">
      <alignment vertical="top"/>
      <protection hidden="1"/>
    </xf>
    <xf numFmtId="0" fontId="4" fillId="2" borderId="0" xfId="0" applyFont="1" applyFill="1" applyAlignment="1">
      <alignment horizontal="left" vertical="top"/>
    </xf>
    <xf numFmtId="0" fontId="4" fillId="2" borderId="1" xfId="0" applyFont="1" applyFill="1" applyBorder="1" applyAlignment="1" applyProtection="1">
      <alignment vertical="top"/>
      <protection hidden="1"/>
    </xf>
    <xf numFmtId="0" fontId="4" fillId="2" borderId="0" xfId="0" applyFont="1" applyFill="1" applyBorder="1" applyAlignment="1">
      <alignment vertical="top"/>
    </xf>
    <xf numFmtId="0" fontId="4" fillId="2" borderId="0" xfId="0" applyFont="1" applyFill="1" applyBorder="1" applyAlignment="1" applyProtection="1">
      <alignment vertical="top"/>
      <protection hidden="1"/>
    </xf>
    <xf numFmtId="1" fontId="24" fillId="2" borderId="0" xfId="0" applyNumberFormat="1" applyFont="1" applyFill="1"/>
    <xf numFmtId="1" fontId="15" fillId="2" borderId="0" xfId="0" applyNumberFormat="1" applyFont="1" applyFill="1"/>
    <xf numFmtId="0" fontId="15" fillId="2" borderId="4" xfId="0" applyFont="1" applyFill="1" applyBorder="1"/>
    <xf numFmtId="1" fontId="15" fillId="2" borderId="6" xfId="0" applyNumberFormat="1" applyFont="1" applyFill="1" applyBorder="1" applyAlignment="1">
      <alignment horizontal="left"/>
    </xf>
    <xf numFmtId="1" fontId="15" fillId="2" borderId="7" xfId="0" applyNumberFormat="1" applyFont="1" applyFill="1" applyBorder="1"/>
    <xf numFmtId="0" fontId="24" fillId="2" borderId="4" xfId="0" applyFont="1" applyFill="1" applyBorder="1"/>
    <xf numFmtId="1" fontId="24" fillId="2" borderId="6" xfId="0" applyNumberFormat="1" applyFont="1" applyFill="1" applyBorder="1" applyAlignment="1">
      <alignment horizontal="left"/>
    </xf>
    <xf numFmtId="1" fontId="24" fillId="2" borderId="7" xfId="0" applyNumberFormat="1" applyFont="1" applyFill="1" applyBorder="1"/>
    <xf numFmtId="1" fontId="14" fillId="2" borderId="0" xfId="0" applyNumberFormat="1" applyFont="1" applyFill="1"/>
    <xf numFmtId="1" fontId="16" fillId="2" borderId="0" xfId="0" applyNumberFormat="1" applyFont="1" applyFill="1"/>
    <xf numFmtId="1" fontId="14" fillId="2" borderId="5" xfId="0" applyNumberFormat="1" applyFont="1" applyFill="1" applyBorder="1" applyAlignment="1">
      <alignment wrapText="1"/>
    </xf>
    <xf numFmtId="1" fontId="14" fillId="2" borderId="8" xfId="0" applyNumberFormat="1" applyFont="1" applyFill="1" applyBorder="1" applyAlignment="1">
      <alignment wrapText="1"/>
    </xf>
    <xf numFmtId="0" fontId="14" fillId="2" borderId="9" xfId="0" applyFont="1" applyFill="1" applyBorder="1" applyAlignment="1">
      <alignment wrapText="1"/>
    </xf>
    <xf numFmtId="1" fontId="15" fillId="2" borderId="0" xfId="0" applyNumberFormat="1" applyFont="1" applyFill="1" applyAlignment="1">
      <alignment horizontal="left"/>
    </xf>
    <xf numFmtId="0" fontId="15" fillId="2" borderId="0" xfId="0" applyFont="1" applyFill="1" applyAlignment="1">
      <alignment horizontal="left"/>
    </xf>
    <xf numFmtId="1" fontId="24" fillId="3" borderId="0" xfId="0" applyNumberFormat="1" applyFont="1" applyFill="1"/>
    <xf numFmtId="0" fontId="24" fillId="3" borderId="0" xfId="0" applyFont="1" applyFill="1"/>
    <xf numFmtId="0" fontId="24" fillId="3" borderId="0" xfId="0" applyFont="1" applyFill="1" applyBorder="1"/>
    <xf numFmtId="0" fontId="24" fillId="3" borderId="0" xfId="0" applyFont="1" applyFill="1" applyBorder="1" applyAlignment="1">
      <alignment vertical="center" wrapText="1"/>
    </xf>
    <xf numFmtId="3" fontId="24" fillId="3" borderId="0" xfId="0" applyNumberFormat="1" applyFont="1" applyFill="1" applyBorder="1"/>
    <xf numFmtId="0" fontId="24" fillId="3" borderId="10" xfId="0" applyFont="1" applyFill="1" applyBorder="1"/>
    <xf numFmtId="1" fontId="24" fillId="3" borderId="0" xfId="0" applyNumberFormat="1" applyFont="1" applyFill="1" applyBorder="1"/>
    <xf numFmtId="0" fontId="24" fillId="3" borderId="0" xfId="0" applyFont="1" applyFill="1" applyAlignment="1">
      <alignment horizontal="left" vertical="top"/>
    </xf>
    <xf numFmtId="0" fontId="4" fillId="3" borderId="0" xfId="0" applyFont="1" applyFill="1"/>
    <xf numFmtId="0" fontId="25" fillId="3" borderId="0" xfId="0" applyFont="1" applyFill="1"/>
    <xf numFmtId="0" fontId="25" fillId="3" borderId="0" xfId="0" applyFont="1" applyFill="1" applyBorder="1"/>
    <xf numFmtId="0" fontId="4" fillId="3" borderId="26" xfId="0" applyFont="1" applyFill="1" applyBorder="1" applyAlignment="1">
      <alignment vertical="center" wrapText="1"/>
    </xf>
    <xf numFmtId="1" fontId="24" fillId="3" borderId="10" xfId="0" applyNumberFormat="1" applyFont="1" applyFill="1" applyBorder="1"/>
    <xf numFmtId="1" fontId="4" fillId="3" borderId="0" xfId="2" applyNumberFormat="1" applyFont="1" applyFill="1"/>
    <xf numFmtId="0" fontId="4" fillId="3" borderId="0" xfId="2" applyFont="1" applyFill="1"/>
    <xf numFmtId="0" fontId="4" fillId="3" borderId="0" xfId="2" applyFont="1" applyFill="1" applyBorder="1"/>
    <xf numFmtId="0" fontId="2" fillId="3" borderId="0" xfId="2" applyFont="1" applyFill="1" applyAlignment="1">
      <alignment horizontal="right"/>
    </xf>
    <xf numFmtId="1" fontId="9" fillId="3" borderId="0" xfId="2" applyNumberFormat="1" applyFont="1" applyFill="1"/>
    <xf numFmtId="0" fontId="9" fillId="3" borderId="0" xfId="2" applyFont="1" applyFill="1"/>
    <xf numFmtId="1" fontId="26" fillId="3" borderId="0" xfId="2" applyNumberFormat="1" applyFont="1" applyFill="1"/>
    <xf numFmtId="0" fontId="12" fillId="3" borderId="5" xfId="2" applyFont="1" applyFill="1" applyBorder="1"/>
    <xf numFmtId="0" fontId="12" fillId="3" borderId="4" xfId="2" applyFont="1" applyFill="1" applyBorder="1"/>
    <xf numFmtId="0" fontId="25" fillId="3" borderId="4" xfId="0" applyFont="1" applyFill="1" applyBorder="1"/>
    <xf numFmtId="0" fontId="4" fillId="3" borderId="0" xfId="2" quotePrefix="1" applyFont="1" applyFill="1"/>
    <xf numFmtId="0" fontId="3" fillId="2" borderId="0" xfId="0" applyFont="1" applyFill="1" applyBorder="1"/>
    <xf numFmtId="0" fontId="4" fillId="3" borderId="0" xfId="0" applyFont="1" applyFill="1" applyBorder="1" applyAlignment="1">
      <alignment vertical="top"/>
    </xf>
    <xf numFmtId="0" fontId="3" fillId="3" borderId="0" xfId="0" applyFont="1" applyFill="1" applyBorder="1" applyAlignment="1">
      <alignment vertical="top"/>
    </xf>
    <xf numFmtId="0" fontId="4" fillId="3" borderId="0" xfId="0" applyFont="1" applyFill="1" applyBorder="1" applyAlignment="1">
      <alignment vertical="top" wrapText="1"/>
    </xf>
    <xf numFmtId="0" fontId="3" fillId="3" borderId="0" xfId="0" applyFont="1" applyFill="1" applyBorder="1"/>
    <xf numFmtId="0" fontId="3" fillId="0" borderId="11" xfId="0" applyFont="1" applyBorder="1" applyAlignment="1">
      <alignment horizontal="right"/>
    </xf>
    <xf numFmtId="0" fontId="4" fillId="3" borderId="0" xfId="2" applyFont="1" applyFill="1" applyAlignment="1">
      <alignment vertical="top"/>
    </xf>
    <xf numFmtId="0" fontId="4" fillId="3" borderId="0" xfId="0" applyFont="1" applyFill="1" applyAlignment="1">
      <alignment vertical="top"/>
    </xf>
    <xf numFmtId="0" fontId="18" fillId="3" borderId="0" xfId="2" applyFont="1" applyFill="1"/>
    <xf numFmtId="0" fontId="0" fillId="3" borderId="0" xfId="0" applyFill="1"/>
    <xf numFmtId="0" fontId="18" fillId="0" borderId="0" xfId="0" applyFont="1"/>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4" fillId="3" borderId="0" xfId="0" applyFont="1" applyFill="1" applyAlignment="1">
      <alignment vertical="top" wrapText="1"/>
    </xf>
    <xf numFmtId="0" fontId="24" fillId="3" borderId="0" xfId="0" applyFont="1" applyFill="1" applyAlignment="1">
      <alignment vertical="top" wrapText="1"/>
    </xf>
    <xf numFmtId="0" fontId="3" fillId="3" borderId="0" xfId="0" applyFont="1" applyFill="1" applyBorder="1" applyAlignment="1">
      <alignment horizontal="left" vertical="center"/>
    </xf>
    <xf numFmtId="0" fontId="3" fillId="3" borderId="12" xfId="0" applyFont="1" applyFill="1" applyBorder="1" applyAlignment="1">
      <alignment horizontal="left" vertical="center"/>
    </xf>
    <xf numFmtId="3" fontId="24" fillId="3" borderId="0" xfId="0" applyNumberFormat="1" applyFont="1" applyFill="1"/>
    <xf numFmtId="3" fontId="2" fillId="3" borderId="0" xfId="0" applyNumberFormat="1" applyFont="1" applyFill="1" applyAlignment="1">
      <alignment horizontal="right"/>
    </xf>
    <xf numFmtId="3" fontId="9" fillId="3" borderId="0" xfId="0" applyNumberFormat="1" applyFont="1" applyFill="1"/>
    <xf numFmtId="3" fontId="9" fillId="3" borderId="0" xfId="0" applyNumberFormat="1" applyFont="1" applyFill="1" applyBorder="1"/>
    <xf numFmtId="3" fontId="10" fillId="3" borderId="0" xfId="0" applyNumberFormat="1" applyFont="1" applyFill="1"/>
    <xf numFmtId="3" fontId="10" fillId="3" borderId="0" xfId="0" applyNumberFormat="1" applyFont="1" applyFill="1" applyBorder="1"/>
    <xf numFmtId="3" fontId="12" fillId="3" borderId="0" xfId="0" applyNumberFormat="1" applyFont="1" applyFill="1" applyBorder="1"/>
    <xf numFmtId="3" fontId="3" fillId="3" borderId="13" xfId="0" applyNumberFormat="1" applyFont="1" applyFill="1" applyBorder="1" applyAlignment="1">
      <alignment horizontal="right"/>
    </xf>
    <xf numFmtId="3" fontId="3" fillId="3" borderId="9" xfId="0" applyNumberFormat="1" applyFont="1" applyFill="1" applyBorder="1" applyAlignment="1">
      <alignment horizontal="right"/>
    </xf>
    <xf numFmtId="3" fontId="24" fillId="3" borderId="10" xfId="0" applyNumberFormat="1" applyFont="1" applyFill="1" applyBorder="1"/>
    <xf numFmtId="3" fontId="4" fillId="3" borderId="0" xfId="0" applyNumberFormat="1" applyFont="1" applyFill="1" applyAlignment="1">
      <alignment horizontal="right"/>
    </xf>
    <xf numFmtId="3" fontId="4" fillId="3" borderId="0" xfId="2" applyNumberFormat="1" applyFont="1" applyFill="1"/>
    <xf numFmtId="3" fontId="4" fillId="3" borderId="0" xfId="2" applyNumberFormat="1" applyFont="1" applyFill="1" applyBorder="1"/>
    <xf numFmtId="3" fontId="2" fillId="3" borderId="0" xfId="2" applyNumberFormat="1" applyFont="1" applyFill="1" applyAlignment="1">
      <alignment horizontal="right"/>
    </xf>
    <xf numFmtId="3" fontId="9" fillId="3" borderId="0" xfId="2" applyNumberFormat="1" applyFont="1" applyFill="1"/>
    <xf numFmtId="3" fontId="9" fillId="3" borderId="0" xfId="2" applyNumberFormat="1" applyFont="1" applyFill="1" applyBorder="1"/>
    <xf numFmtId="3" fontId="28" fillId="3" borderId="0" xfId="2" applyNumberFormat="1" applyFont="1" applyFill="1" applyBorder="1"/>
    <xf numFmtId="3" fontId="3" fillId="3" borderId="27" xfId="2" applyNumberFormat="1" applyFont="1" applyFill="1" applyBorder="1" applyAlignment="1">
      <alignment horizontal="right"/>
    </xf>
    <xf numFmtId="3" fontId="3" fillId="3" borderId="28" xfId="2" applyNumberFormat="1" applyFont="1" applyFill="1" applyBorder="1" applyAlignment="1">
      <alignment horizontal="right"/>
    </xf>
    <xf numFmtId="3" fontId="4" fillId="3" borderId="28" xfId="2" applyNumberFormat="1" applyFont="1" applyFill="1" applyBorder="1"/>
    <xf numFmtId="3" fontId="12" fillId="3" borderId="0" xfId="2" applyNumberFormat="1" applyFont="1" applyFill="1" applyBorder="1"/>
    <xf numFmtId="3" fontId="3" fillId="3" borderId="29" xfId="2" applyNumberFormat="1" applyFont="1" applyFill="1" applyBorder="1" applyAlignment="1">
      <alignment horizontal="right"/>
    </xf>
    <xf numFmtId="3" fontId="4" fillId="3" borderId="28" xfId="2" applyNumberFormat="1" applyFont="1" applyFill="1" applyBorder="1" applyAlignment="1">
      <alignment horizontal="right"/>
    </xf>
    <xf numFmtId="3" fontId="4" fillId="3" borderId="0" xfId="2" applyNumberFormat="1" applyFont="1" applyFill="1" applyBorder="1" applyAlignment="1">
      <alignment horizontal="right"/>
    </xf>
    <xf numFmtId="1" fontId="24" fillId="3" borderId="0" xfId="0" applyNumberFormat="1" applyFont="1" applyFill="1" applyAlignment="1">
      <alignment horizontal="left"/>
    </xf>
    <xf numFmtId="1" fontId="9" fillId="3" borderId="0" xfId="0" applyNumberFormat="1" applyFont="1" applyFill="1" applyAlignment="1">
      <alignment horizontal="left"/>
    </xf>
    <xf numFmtId="0" fontId="24" fillId="3" borderId="0" xfId="0" applyFont="1" applyFill="1" applyAlignment="1">
      <alignment horizontal="left"/>
    </xf>
    <xf numFmtId="1" fontId="10" fillId="3" borderId="0" xfId="0" applyNumberFormat="1" applyFont="1" applyFill="1" applyAlignment="1">
      <alignment horizontal="left"/>
    </xf>
    <xf numFmtId="4" fontId="19" fillId="0" borderId="0" xfId="0" applyNumberFormat="1" applyFont="1"/>
    <xf numFmtId="0" fontId="4" fillId="2" borderId="0" xfId="0" applyNumberFormat="1" applyFont="1" applyFill="1" applyBorder="1" applyAlignment="1">
      <alignment horizontal="left"/>
    </xf>
    <xf numFmtId="3" fontId="4" fillId="2" borderId="0" xfId="0" applyNumberFormat="1" applyFont="1" applyFill="1" applyBorder="1" applyAlignment="1">
      <alignment horizontal="left"/>
    </xf>
    <xf numFmtId="164" fontId="0" fillId="0" borderId="0" xfId="0" applyNumberFormat="1"/>
    <xf numFmtId="4" fontId="4" fillId="0" borderId="0" xfId="0" applyNumberFormat="1" applyFont="1"/>
    <xf numFmtId="3" fontId="29" fillId="3" borderId="9" xfId="0" applyNumberFormat="1" applyFont="1" applyFill="1" applyBorder="1" applyAlignment="1">
      <alignment horizontal="right"/>
    </xf>
    <xf numFmtId="3" fontId="3" fillId="0" borderId="9" xfId="0" applyNumberFormat="1" applyFont="1" applyFill="1" applyBorder="1" applyAlignment="1">
      <alignment horizontal="right"/>
    </xf>
    <xf numFmtId="3" fontId="3" fillId="3" borderId="0" xfId="2" applyNumberFormat="1" applyFont="1" applyFill="1" applyBorder="1" applyAlignment="1">
      <alignment horizontal="right"/>
    </xf>
    <xf numFmtId="0" fontId="0" fillId="2" borderId="0" xfId="0" applyFill="1" applyBorder="1"/>
    <xf numFmtId="0" fontId="0" fillId="0" borderId="0" xfId="0" applyBorder="1"/>
    <xf numFmtId="1" fontId="11" fillId="3" borderId="0" xfId="0" applyNumberFormat="1" applyFont="1" applyFill="1" applyBorder="1"/>
    <xf numFmtId="3" fontId="25" fillId="3" borderId="0" xfId="0" applyNumberFormat="1" applyFont="1" applyFill="1" applyBorder="1" applyAlignment="1">
      <alignment horizontal="center"/>
    </xf>
    <xf numFmtId="165" fontId="0" fillId="0" borderId="0" xfId="0" applyNumberFormat="1" applyBorder="1"/>
    <xf numFmtId="3" fontId="0" fillId="0" borderId="0" xfId="0" applyNumberFormat="1" applyBorder="1"/>
    <xf numFmtId="3" fontId="4" fillId="0" borderId="0" xfId="0" applyNumberFormat="1" applyFont="1" applyFill="1" applyBorder="1" applyAlignment="1">
      <alignment horizontal="left"/>
    </xf>
    <xf numFmtId="164" fontId="4" fillId="0" borderId="0" xfId="0" applyNumberFormat="1" applyFont="1"/>
    <xf numFmtId="4" fontId="0" fillId="0" borderId="0" xfId="0" applyNumberFormat="1"/>
    <xf numFmtId="1" fontId="4" fillId="3" borderId="0" xfId="0" applyNumberFormat="1" applyFont="1" applyFill="1" applyBorder="1"/>
    <xf numFmtId="3" fontId="4" fillId="3" borderId="0" xfId="0" applyNumberFormat="1" applyFont="1" applyFill="1" applyBorder="1" applyAlignment="1">
      <alignment horizontal="left"/>
    </xf>
    <xf numFmtId="164" fontId="0" fillId="0" borderId="0" xfId="0" applyNumberFormat="1" applyBorder="1"/>
    <xf numFmtId="0" fontId="29" fillId="3" borderId="0" xfId="0" applyFont="1" applyFill="1" applyBorder="1"/>
    <xf numFmtId="49" fontId="0" fillId="0" borderId="0" xfId="0" applyNumberFormat="1" applyBorder="1" applyAlignment="1">
      <alignment horizontal="right"/>
    </xf>
    <xf numFmtId="0" fontId="23" fillId="0" borderId="0" xfId="0" applyFont="1" applyBorder="1"/>
    <xf numFmtId="0" fontId="0" fillId="0" borderId="0" xfId="0" applyBorder="1" applyAlignment="1">
      <alignment horizontal="center"/>
    </xf>
    <xf numFmtId="0" fontId="4" fillId="3" borderId="0" xfId="0" applyFont="1" applyFill="1" applyAlignment="1">
      <alignment vertical="top" wrapText="1"/>
    </xf>
    <xf numFmtId="0" fontId="4" fillId="3" borderId="0" xfId="0" applyFont="1" applyFill="1" applyAlignment="1">
      <alignment vertical="top"/>
    </xf>
    <xf numFmtId="3" fontId="3" fillId="3" borderId="30" xfId="0" applyNumberFormat="1" applyFont="1" applyFill="1" applyBorder="1" applyAlignment="1">
      <alignment horizontal="right"/>
    </xf>
    <xf numFmtId="3" fontId="3" fillId="3" borderId="31" xfId="0" applyNumberFormat="1" applyFont="1" applyFill="1" applyBorder="1" applyAlignment="1">
      <alignment horizontal="right"/>
    </xf>
    <xf numFmtId="3" fontId="4" fillId="3" borderId="32" xfId="0" applyNumberFormat="1" applyFont="1" applyFill="1" applyBorder="1" applyAlignment="1">
      <alignment horizontal="right"/>
    </xf>
    <xf numFmtId="10" fontId="31" fillId="0" borderId="11" xfId="0" applyNumberFormat="1" applyFont="1" applyBorder="1"/>
    <xf numFmtId="10" fontId="31" fillId="3" borderId="0" xfId="0" applyNumberFormat="1" applyFont="1" applyFill="1" applyBorder="1"/>
    <xf numFmtId="10" fontId="31" fillId="0" borderId="11" xfId="0" applyNumberFormat="1" applyFont="1" applyBorder="1" applyAlignment="1">
      <alignment horizontal="center"/>
    </xf>
    <xf numFmtId="0" fontId="3" fillId="3" borderId="0" xfId="0" applyFont="1" applyFill="1" applyAlignment="1">
      <alignment vertical="top"/>
    </xf>
    <xf numFmtId="0" fontId="15" fillId="3" borderId="0" xfId="0" applyFont="1" applyFill="1"/>
    <xf numFmtId="0" fontId="15" fillId="3" borderId="4" xfId="0" applyFont="1" applyFill="1" applyBorder="1" applyAlignment="1">
      <alignment vertical="center" wrapText="1"/>
    </xf>
    <xf numFmtId="3" fontId="15" fillId="3" borderId="7" xfId="0" applyNumberFormat="1" applyFont="1" applyFill="1" applyBorder="1" applyAlignment="1">
      <alignment horizontal="right"/>
    </xf>
    <xf numFmtId="3" fontId="15" fillId="3" borderId="14" xfId="0" applyNumberFormat="1" applyFont="1" applyFill="1" applyBorder="1" applyAlignment="1">
      <alignment horizontal="right"/>
    </xf>
    <xf numFmtId="0" fontId="15" fillId="3" borderId="10" xfId="0" applyFont="1" applyFill="1" applyBorder="1"/>
    <xf numFmtId="0" fontId="15" fillId="3" borderId="15" xfId="0" applyFont="1" applyFill="1" applyBorder="1"/>
    <xf numFmtId="0" fontId="15" fillId="3" borderId="0" xfId="0" applyFont="1" applyFill="1" applyBorder="1"/>
    <xf numFmtId="0" fontId="15" fillId="3" borderId="0" xfId="0" applyFont="1" applyFill="1" applyBorder="1" applyAlignment="1">
      <alignment vertical="center" wrapText="1"/>
    </xf>
    <xf numFmtId="3" fontId="15" fillId="3" borderId="16" xfId="0" applyNumberFormat="1" applyFont="1" applyFill="1" applyBorder="1" applyAlignment="1">
      <alignment horizontal="right"/>
    </xf>
    <xf numFmtId="3" fontId="15" fillId="3" borderId="6" xfId="0" applyNumberFormat="1" applyFont="1" applyFill="1" applyBorder="1" applyAlignment="1">
      <alignment horizontal="right"/>
    </xf>
    <xf numFmtId="1" fontId="15" fillId="3" borderId="0" xfId="0" applyNumberFormat="1" applyFont="1" applyFill="1"/>
    <xf numFmtId="1" fontId="15" fillId="3" borderId="15" xfId="0" applyNumberFormat="1" applyFont="1" applyFill="1" applyBorder="1"/>
    <xf numFmtId="1" fontId="15" fillId="3" borderId="0" xfId="0" applyNumberFormat="1" applyFont="1" applyFill="1" applyBorder="1"/>
    <xf numFmtId="0" fontId="15" fillId="3" borderId="17" xfId="0" applyFont="1" applyFill="1" applyBorder="1" applyAlignment="1">
      <alignment vertical="center" wrapText="1"/>
    </xf>
    <xf numFmtId="3" fontId="15" fillId="3" borderId="16" xfId="0" applyNumberFormat="1" applyFont="1" applyFill="1" applyBorder="1" applyAlignment="1">
      <alignment horizontal="right" vertical="center"/>
    </xf>
    <xf numFmtId="3" fontId="15" fillId="3" borderId="18" xfId="0" applyNumberFormat="1" applyFont="1" applyFill="1" applyBorder="1" applyAlignment="1">
      <alignment horizontal="right" vertical="center"/>
    </xf>
    <xf numFmtId="3" fontId="15" fillId="3" borderId="19" xfId="0" applyNumberFormat="1" applyFont="1" applyFill="1" applyBorder="1" applyAlignment="1">
      <alignment horizontal="right" vertical="center"/>
    </xf>
    <xf numFmtId="3" fontId="15" fillId="3" borderId="6" xfId="0" applyNumberFormat="1" applyFont="1" applyFill="1" applyBorder="1" applyAlignment="1">
      <alignment horizontal="right" vertical="center"/>
    </xf>
    <xf numFmtId="3" fontId="15" fillId="3" borderId="14" xfId="0" applyNumberFormat="1" applyFont="1" applyFill="1" applyBorder="1" applyAlignment="1">
      <alignment horizontal="right" vertical="center"/>
    </xf>
    <xf numFmtId="3" fontId="15" fillId="3" borderId="7" xfId="0" applyNumberFormat="1" applyFont="1" applyFill="1" applyBorder="1" applyAlignment="1">
      <alignment horizontal="right" vertical="center"/>
    </xf>
    <xf numFmtId="49" fontId="15" fillId="3" borderId="0" xfId="0" applyNumberFormat="1" applyFont="1" applyFill="1" applyBorder="1" applyAlignment="1">
      <alignment wrapText="1"/>
    </xf>
    <xf numFmtId="3" fontId="15" fillId="3" borderId="18" xfId="0" applyNumberFormat="1" applyFont="1" applyFill="1" applyBorder="1" applyAlignment="1">
      <alignment horizontal="right"/>
    </xf>
    <xf numFmtId="3" fontId="15" fillId="3" borderId="19" xfId="0" applyNumberFormat="1" applyFont="1" applyFill="1" applyBorder="1" applyAlignment="1">
      <alignment horizontal="right"/>
    </xf>
    <xf numFmtId="3" fontId="15" fillId="3" borderId="20" xfId="0" applyNumberFormat="1" applyFont="1" applyFill="1" applyBorder="1" applyAlignment="1">
      <alignment horizontal="center"/>
    </xf>
    <xf numFmtId="3" fontId="15" fillId="3" borderId="33" xfId="0" applyNumberFormat="1" applyFont="1" applyFill="1" applyBorder="1" applyAlignment="1">
      <alignment horizontal="center"/>
    </xf>
    <xf numFmtId="3" fontId="15" fillId="3" borderId="19" xfId="0" applyNumberFormat="1" applyFont="1" applyFill="1" applyBorder="1" applyAlignment="1">
      <alignment horizontal="center"/>
    </xf>
    <xf numFmtId="3" fontId="15" fillId="3" borderId="4" xfId="0" applyNumberFormat="1" applyFont="1" applyFill="1" applyBorder="1" applyAlignment="1">
      <alignment horizontal="left"/>
    </xf>
    <xf numFmtId="3" fontId="15" fillId="3" borderId="0" xfId="0" applyNumberFormat="1" applyFont="1" applyFill="1" applyAlignment="1">
      <alignment horizontal="right"/>
    </xf>
    <xf numFmtId="3" fontId="15" fillId="3" borderId="34" xfId="0" applyNumberFormat="1" applyFont="1" applyFill="1" applyBorder="1" applyAlignment="1">
      <alignment horizontal="right"/>
    </xf>
    <xf numFmtId="1" fontId="32" fillId="3" borderId="0" xfId="0" applyNumberFormat="1" applyFont="1" applyFill="1"/>
    <xf numFmtId="0" fontId="3" fillId="3" borderId="21" xfId="0" applyFont="1" applyFill="1" applyBorder="1" applyAlignment="1">
      <alignment horizontal="right"/>
    </xf>
    <xf numFmtId="0" fontId="3" fillId="3" borderId="13" xfId="0" applyFont="1" applyFill="1" applyBorder="1" applyAlignment="1">
      <alignment horizontal="right"/>
    </xf>
    <xf numFmtId="0" fontId="3" fillId="3" borderId="9" xfId="0" applyFont="1" applyFill="1" applyBorder="1" applyAlignment="1">
      <alignment horizontal="right"/>
    </xf>
    <xf numFmtId="1" fontId="32" fillId="3" borderId="0" xfId="2" applyNumberFormat="1" applyFont="1" applyFill="1"/>
    <xf numFmtId="3" fontId="4" fillId="2" borderId="0" xfId="0" applyNumberFormat="1" applyFont="1" applyFill="1" applyBorder="1" applyAlignment="1">
      <alignment horizontal="left" vertical="center"/>
    </xf>
    <xf numFmtId="3" fontId="4" fillId="2" borderId="0" xfId="0" applyNumberFormat="1" applyFont="1" applyFill="1" applyBorder="1" applyAlignment="1">
      <alignment vertical="center"/>
    </xf>
    <xf numFmtId="0" fontId="3" fillId="2" borderId="0" xfId="0" applyNumberFormat="1" applyFont="1" applyFill="1" applyBorder="1" applyAlignment="1">
      <alignment horizontal="left"/>
    </xf>
    <xf numFmtId="0" fontId="3" fillId="2" borderId="0" xfId="0" applyFont="1" applyFill="1" applyBorder="1" applyAlignment="1">
      <alignment horizontal="left"/>
    </xf>
    <xf numFmtId="0" fontId="0" fillId="2" borderId="0" xfId="0" applyFill="1" applyBorder="1" applyAlignment="1">
      <alignment horizontal="left"/>
    </xf>
    <xf numFmtId="0" fontId="0" fillId="2" borderId="0" xfId="0" applyFill="1" applyBorder="1" applyAlignment="1">
      <alignment horizontal="center"/>
    </xf>
    <xf numFmtId="3" fontId="30" fillId="2" borderId="0" xfId="0" applyNumberFormat="1" applyFont="1" applyFill="1" applyBorder="1" applyAlignment="1">
      <alignment horizontal="center"/>
    </xf>
    <xf numFmtId="3" fontId="20" fillId="2" borderId="0" xfId="3" applyNumberFormat="1" applyFont="1" applyFill="1" applyBorder="1" applyAlignment="1">
      <alignment horizontal="center"/>
    </xf>
    <xf numFmtId="0" fontId="20" fillId="2" borderId="0" xfId="0" applyFont="1" applyFill="1" applyBorder="1" applyAlignment="1">
      <alignment horizontal="center"/>
    </xf>
    <xf numFmtId="3" fontId="20" fillId="2" borderId="0" xfId="0" applyNumberFormat="1" applyFont="1" applyFill="1" applyBorder="1" applyAlignment="1">
      <alignment horizontal="center"/>
    </xf>
    <xf numFmtId="0" fontId="3" fillId="2" borderId="0" xfId="0" applyNumberFormat="1" applyFont="1" applyFill="1" applyBorder="1" applyAlignment="1">
      <alignment horizontal="left" vertical="center"/>
    </xf>
    <xf numFmtId="0" fontId="23" fillId="2" borderId="0" xfId="0" applyFont="1" applyFill="1" applyBorder="1" applyAlignment="1">
      <alignment horizontal="left"/>
    </xf>
    <xf numFmtId="1" fontId="32" fillId="2" borderId="0" xfId="0" applyNumberFormat="1" applyFont="1" applyFill="1"/>
    <xf numFmtId="0" fontId="4" fillId="3" borderId="35" xfId="0" applyFont="1" applyFill="1" applyBorder="1" applyAlignment="1">
      <alignment vertical="center" wrapText="1"/>
    </xf>
    <xf numFmtId="3" fontId="4" fillId="3" borderId="30" xfId="0" applyNumberFormat="1" applyFont="1" applyFill="1" applyBorder="1" applyAlignment="1">
      <alignment horizontal="right"/>
    </xf>
    <xf numFmtId="0" fontId="4" fillId="3" borderId="36" xfId="0" applyFont="1" applyFill="1" applyBorder="1" applyAlignment="1">
      <alignment vertical="center" wrapText="1"/>
    </xf>
    <xf numFmtId="3" fontId="4" fillId="3" borderId="37" xfId="0" applyNumberFormat="1" applyFont="1" applyFill="1" applyBorder="1" applyAlignment="1">
      <alignment horizontal="right"/>
    </xf>
    <xf numFmtId="3" fontId="4" fillId="3" borderId="39" xfId="0" applyNumberFormat="1" applyFont="1" applyFill="1" applyBorder="1" applyAlignment="1">
      <alignment horizontal="right"/>
    </xf>
    <xf numFmtId="3" fontId="4" fillId="3" borderId="40" xfId="0" applyNumberFormat="1" applyFont="1" applyFill="1" applyBorder="1" applyAlignment="1">
      <alignment horizontal="right"/>
    </xf>
    <xf numFmtId="3" fontId="4" fillId="3" borderId="42" xfId="0" applyNumberFormat="1" applyFont="1" applyFill="1" applyBorder="1" applyAlignment="1">
      <alignment horizontal="right"/>
    </xf>
    <xf numFmtId="0" fontId="4" fillId="3" borderId="22" xfId="0" applyFont="1" applyFill="1" applyBorder="1" applyAlignment="1">
      <alignment vertical="center" wrapText="1"/>
    </xf>
    <xf numFmtId="3" fontId="15" fillId="3" borderId="30" xfId="0" applyNumberFormat="1" applyFont="1" applyFill="1" applyBorder="1" applyAlignment="1">
      <alignment horizontal="right"/>
    </xf>
    <xf numFmtId="0" fontId="4" fillId="3" borderId="43" xfId="0" applyFont="1" applyFill="1" applyBorder="1" applyAlignment="1">
      <alignment horizontal="right"/>
    </xf>
    <xf numFmtId="0" fontId="4" fillId="3" borderId="23" xfId="0" applyFont="1" applyFill="1" applyBorder="1" applyAlignment="1">
      <alignment vertical="center" wrapText="1"/>
    </xf>
    <xf numFmtId="3" fontId="15" fillId="3" borderId="42" xfId="0" applyNumberFormat="1" applyFont="1" applyFill="1" applyBorder="1" applyAlignment="1">
      <alignment horizontal="right"/>
    </xf>
    <xf numFmtId="3" fontId="15" fillId="3" borderId="41" xfId="0" applyNumberFormat="1" applyFont="1" applyFill="1" applyBorder="1" applyAlignment="1">
      <alignment horizontal="right"/>
    </xf>
    <xf numFmtId="3" fontId="4" fillId="3" borderId="44" xfId="0" applyNumberFormat="1" applyFont="1" applyFill="1" applyBorder="1" applyAlignment="1">
      <alignment horizontal="right"/>
    </xf>
    <xf numFmtId="3" fontId="15" fillId="3" borderId="45" xfId="0" applyNumberFormat="1" applyFont="1" applyFill="1" applyBorder="1" applyAlignment="1">
      <alignment horizontal="right"/>
    </xf>
    <xf numFmtId="3" fontId="15" fillId="3" borderId="46" xfId="0" applyNumberFormat="1" applyFont="1" applyFill="1" applyBorder="1" applyAlignment="1">
      <alignment horizontal="right"/>
    </xf>
    <xf numFmtId="3" fontId="4" fillId="3" borderId="45" xfId="0" applyNumberFormat="1" applyFont="1" applyFill="1" applyBorder="1" applyAlignment="1">
      <alignment horizontal="right"/>
    </xf>
    <xf numFmtId="0" fontId="4" fillId="3" borderId="4" xfId="0" applyFont="1" applyFill="1" applyBorder="1"/>
    <xf numFmtId="3" fontId="4" fillId="3" borderId="28" xfId="0" applyNumberFormat="1" applyFont="1" applyFill="1" applyBorder="1" applyAlignment="1">
      <alignment horizontal="right"/>
    </xf>
    <xf numFmtId="3" fontId="4" fillId="3" borderId="0" xfId="0" applyNumberFormat="1" applyFont="1" applyFill="1" applyBorder="1" applyAlignment="1">
      <alignment horizontal="right"/>
    </xf>
    <xf numFmtId="4" fontId="4" fillId="3" borderId="28" xfId="2" applyNumberFormat="1" applyFont="1" applyFill="1" applyBorder="1" applyAlignment="1">
      <alignment horizontal="right"/>
    </xf>
    <xf numFmtId="2" fontId="24" fillId="3" borderId="10" xfId="0" applyNumberFormat="1" applyFont="1" applyFill="1" applyBorder="1"/>
    <xf numFmtId="2" fontId="4" fillId="3" borderId="48" xfId="0" applyNumberFormat="1" applyFont="1" applyFill="1" applyBorder="1" applyAlignment="1">
      <alignment horizontal="right"/>
    </xf>
    <xf numFmtId="2" fontId="4" fillId="3" borderId="49" xfId="0" applyNumberFormat="1" applyFont="1" applyFill="1" applyBorder="1" applyAlignment="1">
      <alignment horizontal="right"/>
    </xf>
    <xf numFmtId="4" fontId="4" fillId="3" borderId="48" xfId="0" applyNumberFormat="1" applyFont="1" applyFill="1" applyBorder="1" applyAlignment="1">
      <alignment horizontal="right"/>
    </xf>
    <xf numFmtId="4" fontId="4" fillId="3" borderId="49" xfId="0" applyNumberFormat="1" applyFont="1" applyFill="1" applyBorder="1" applyAlignment="1">
      <alignment horizontal="right"/>
    </xf>
    <xf numFmtId="4" fontId="4" fillId="3" borderId="45" xfId="0" applyNumberFormat="1" applyFont="1" applyFill="1" applyBorder="1" applyAlignment="1">
      <alignment horizontal="right"/>
    </xf>
    <xf numFmtId="3" fontId="3" fillId="3" borderId="14" xfId="0" applyNumberFormat="1" applyFont="1" applyFill="1" applyBorder="1" applyAlignment="1">
      <alignment horizontal="right"/>
    </xf>
    <xf numFmtId="3" fontId="3" fillId="3" borderId="7" xfId="0" applyNumberFormat="1" applyFont="1" applyFill="1" applyBorder="1" applyAlignment="1">
      <alignment horizontal="right"/>
    </xf>
    <xf numFmtId="0" fontId="11" fillId="3" borderId="0" xfId="2" applyFont="1" applyFill="1"/>
    <xf numFmtId="2" fontId="4" fillId="3" borderId="45" xfId="0" applyNumberFormat="1" applyFont="1" applyFill="1" applyBorder="1" applyAlignment="1">
      <alignment horizontal="right"/>
    </xf>
    <xf numFmtId="0" fontId="32" fillId="3" borderId="0" xfId="0" applyFont="1" applyFill="1"/>
    <xf numFmtId="0" fontId="11" fillId="3" borderId="11" xfId="0" applyFont="1" applyFill="1" applyBorder="1"/>
    <xf numFmtId="0" fontId="27" fillId="4" borderId="4" xfId="0" applyFont="1" applyFill="1" applyBorder="1"/>
    <xf numFmtId="3" fontId="27" fillId="4" borderId="28" xfId="2" applyNumberFormat="1" applyFont="1" applyFill="1" applyBorder="1"/>
    <xf numFmtId="3" fontId="27" fillId="4" borderId="28" xfId="2" applyNumberFormat="1" applyFont="1" applyFill="1" applyBorder="1" applyAlignment="1">
      <alignment horizontal="right"/>
    </xf>
    <xf numFmtId="165" fontId="27" fillId="4" borderId="28" xfId="2" applyNumberFormat="1" applyFont="1" applyFill="1" applyBorder="1" applyAlignment="1">
      <alignment horizontal="right"/>
    </xf>
    <xf numFmtId="4" fontId="4" fillId="3" borderId="0" xfId="2" applyNumberFormat="1" applyFont="1" applyFill="1" applyBorder="1" applyAlignment="1">
      <alignment horizontal="right"/>
    </xf>
    <xf numFmtId="3" fontId="15" fillId="3" borderId="18" xfId="0" applyNumberFormat="1" applyFont="1" applyFill="1" applyBorder="1" applyAlignment="1">
      <alignment horizontal="center"/>
    </xf>
    <xf numFmtId="3" fontId="15" fillId="3" borderId="0" xfId="0" applyNumberFormat="1" applyFont="1" applyFill="1" applyBorder="1" applyAlignment="1">
      <alignment horizontal="right"/>
    </xf>
    <xf numFmtId="0" fontId="15" fillId="3" borderId="0" xfId="0" applyFont="1" applyFill="1" applyBorder="1" applyAlignment="1">
      <alignment horizontal="right"/>
    </xf>
    <xf numFmtId="0" fontId="29" fillId="3" borderId="50" xfId="0" applyNumberFormat="1" applyFont="1" applyFill="1" applyBorder="1" applyAlignment="1">
      <alignment horizontal="right"/>
    </xf>
    <xf numFmtId="3" fontId="15" fillId="3" borderId="17" xfId="0" applyNumberFormat="1" applyFont="1" applyFill="1" applyBorder="1"/>
    <xf numFmtId="3" fontId="15" fillId="3" borderId="0" xfId="0" applyNumberFormat="1" applyFont="1" applyFill="1" applyBorder="1"/>
    <xf numFmtId="3" fontId="15" fillId="3" borderId="0" xfId="0" applyNumberFormat="1" applyFont="1" applyFill="1"/>
    <xf numFmtId="3" fontId="15" fillId="3" borderId="0" xfId="0" applyNumberFormat="1" applyFont="1" applyFill="1" applyAlignment="1">
      <alignment horizontal="right" vertical="center"/>
    </xf>
    <xf numFmtId="3" fontId="4" fillId="0" borderId="0" xfId="0" applyNumberFormat="1" applyFont="1"/>
    <xf numFmtId="0" fontId="4" fillId="3" borderId="44" xfId="0" applyFont="1" applyFill="1" applyBorder="1"/>
    <xf numFmtId="0" fontId="4" fillId="3" borderId="30" xfId="0" applyFont="1" applyFill="1" applyBorder="1" applyAlignment="1">
      <alignment horizontal="right"/>
    </xf>
    <xf numFmtId="0" fontId="4" fillId="3" borderId="42" xfId="0" applyFont="1" applyFill="1" applyBorder="1" applyAlignment="1">
      <alignment horizontal="right"/>
    </xf>
    <xf numFmtId="0" fontId="3" fillId="3" borderId="50" xfId="0" applyNumberFormat="1" applyFont="1" applyFill="1" applyBorder="1" applyAlignment="1">
      <alignment horizontal="right"/>
    </xf>
    <xf numFmtId="3" fontId="4" fillId="3" borderId="38" xfId="0" applyNumberFormat="1" applyFont="1" applyFill="1" applyBorder="1"/>
    <xf numFmtId="3" fontId="4" fillId="3" borderId="41" xfId="0" applyNumberFormat="1" applyFont="1" applyFill="1" applyBorder="1"/>
    <xf numFmtId="4" fontId="4" fillId="0" borderId="0" xfId="0" applyNumberFormat="1" applyFont="1" applyBorder="1"/>
    <xf numFmtId="0" fontId="31" fillId="2" borderId="0" xfId="0" applyFont="1" applyFill="1" applyBorder="1" applyAlignment="1">
      <alignment horizontal="center"/>
    </xf>
    <xf numFmtId="3" fontId="4" fillId="2" borderId="0" xfId="3" applyNumberFormat="1" applyFont="1" applyFill="1" applyBorder="1" applyAlignment="1">
      <alignment horizontal="center"/>
    </xf>
    <xf numFmtId="0" fontId="31" fillId="2" borderId="0" xfId="0" applyFont="1" applyFill="1" applyBorder="1"/>
    <xf numFmtId="0" fontId="4" fillId="2" borderId="0" xfId="0" applyFont="1" applyFill="1" applyBorder="1" applyAlignment="1">
      <alignment horizontal="center"/>
    </xf>
    <xf numFmtId="3" fontId="4" fillId="2" borderId="0" xfId="0" applyNumberFormat="1" applyFont="1" applyFill="1" applyBorder="1" applyAlignment="1">
      <alignment horizontal="center"/>
    </xf>
    <xf numFmtId="2" fontId="4" fillId="3" borderId="46" xfId="0" applyNumberFormat="1" applyFont="1" applyFill="1" applyBorder="1"/>
    <xf numFmtId="2" fontId="4" fillId="3" borderId="47" xfId="0" applyNumberFormat="1" applyFont="1" applyFill="1" applyBorder="1"/>
    <xf numFmtId="3" fontId="27" fillId="4" borderId="52" xfId="2" applyNumberFormat="1" applyFont="1" applyFill="1" applyBorder="1"/>
    <xf numFmtId="0" fontId="25" fillId="3" borderId="52" xfId="0" applyFont="1" applyFill="1" applyBorder="1"/>
    <xf numFmtId="3" fontId="4" fillId="3" borderId="52" xfId="2" applyNumberFormat="1" applyFont="1" applyFill="1" applyBorder="1" applyAlignment="1">
      <alignment horizontal="right"/>
    </xf>
    <xf numFmtId="3" fontId="4" fillId="3" borderId="52" xfId="0" applyNumberFormat="1" applyFont="1" applyFill="1" applyBorder="1" applyAlignment="1">
      <alignment horizontal="right"/>
    </xf>
    <xf numFmtId="0" fontId="3" fillId="3" borderId="51" xfId="0" applyFont="1" applyFill="1" applyBorder="1" applyAlignment="1">
      <alignment horizontal="right"/>
    </xf>
    <xf numFmtId="3" fontId="27" fillId="4" borderId="52" xfId="2" applyNumberFormat="1" applyFont="1" applyFill="1" applyBorder="1" applyAlignment="1">
      <alignment horizontal="right"/>
    </xf>
    <xf numFmtId="165" fontId="27" fillId="4" borderId="52" xfId="2" applyNumberFormat="1" applyFont="1" applyFill="1" applyBorder="1" applyAlignment="1">
      <alignment horizontal="right"/>
    </xf>
    <xf numFmtId="4" fontId="4" fillId="3" borderId="52" xfId="2" applyNumberFormat="1" applyFont="1" applyFill="1" applyBorder="1" applyAlignment="1">
      <alignment horizontal="right"/>
    </xf>
    <xf numFmtId="165" fontId="3" fillId="3" borderId="28" xfId="2" applyNumberFormat="1" applyFont="1" applyFill="1" applyBorder="1" applyAlignment="1">
      <alignment horizontal="right"/>
    </xf>
    <xf numFmtId="165" fontId="4" fillId="3" borderId="28" xfId="2" applyNumberFormat="1" applyFont="1" applyFill="1" applyBorder="1"/>
    <xf numFmtId="2" fontId="25" fillId="3" borderId="0" xfId="0" applyNumberFormat="1" applyFont="1" applyFill="1"/>
    <xf numFmtId="2" fontId="4" fillId="3" borderId="47" xfId="0" applyNumberFormat="1" applyFont="1" applyFill="1" applyBorder="1" applyAlignment="1">
      <alignment horizontal="right"/>
    </xf>
    <xf numFmtId="3" fontId="4" fillId="0" borderId="0" xfId="0" applyNumberFormat="1" applyFont="1" applyAlignment="1">
      <alignment horizontal="center"/>
    </xf>
    <xf numFmtId="0" fontId="15" fillId="3" borderId="14" xfId="0" applyFont="1" applyFill="1" applyBorder="1"/>
    <xf numFmtId="0" fontId="15" fillId="3" borderId="14" xfId="0" applyFont="1" applyFill="1" applyBorder="1" applyAlignment="1">
      <alignment horizontal="right"/>
    </xf>
    <xf numFmtId="3" fontId="15" fillId="3" borderId="14" xfId="0" applyNumberFormat="1" applyFont="1" applyFill="1" applyBorder="1"/>
    <xf numFmtId="0" fontId="3" fillId="3" borderId="12" xfId="0" applyFont="1" applyFill="1" applyBorder="1" applyAlignment="1">
      <alignment horizontal="right"/>
    </xf>
    <xf numFmtId="3" fontId="15" fillId="3" borderId="18" xfId="0" applyNumberFormat="1" applyFont="1" applyFill="1" applyBorder="1"/>
    <xf numFmtId="0" fontId="15" fillId="3" borderId="0" xfId="0" applyFont="1" applyFill="1" applyAlignment="1">
      <alignment horizontal="right"/>
    </xf>
    <xf numFmtId="2" fontId="4" fillId="3" borderId="45" xfId="0" applyNumberFormat="1" applyFont="1" applyFill="1" applyBorder="1"/>
    <xf numFmtId="0" fontId="4" fillId="3" borderId="42" xfId="0" applyFont="1" applyFill="1" applyBorder="1"/>
    <xf numFmtId="3" fontId="4" fillId="2" borderId="0" xfId="1" applyNumberFormat="1" applyFont="1" applyFill="1" applyBorder="1" applyAlignment="1" applyProtection="1">
      <alignment horizontal="center"/>
    </xf>
    <xf numFmtId="4" fontId="24" fillId="3" borderId="0" xfId="0" applyNumberFormat="1" applyFont="1" applyFill="1" applyBorder="1"/>
    <xf numFmtId="4" fontId="24" fillId="3" borderId="0" xfId="0" applyNumberFormat="1" applyFont="1" applyFill="1"/>
    <xf numFmtId="3" fontId="4" fillId="3" borderId="53" xfId="2" applyNumberFormat="1" applyFont="1" applyFill="1" applyBorder="1" applyAlignment="1">
      <alignment horizontal="right"/>
    </xf>
    <xf numFmtId="3" fontId="4" fillId="3" borderId="0" xfId="0" quotePrefix="1" applyNumberFormat="1" applyFont="1" applyFill="1" applyBorder="1" applyAlignment="1">
      <alignment horizontal="left"/>
    </xf>
    <xf numFmtId="1" fontId="4" fillId="2" borderId="0" xfId="4" applyNumberFormat="1" applyFill="1"/>
    <xf numFmtId="0" fontId="3" fillId="3" borderId="27" xfId="2" applyNumberFormat="1" applyFont="1" applyFill="1" applyBorder="1" applyAlignment="1">
      <alignment horizontal="right"/>
    </xf>
    <xf numFmtId="0" fontId="4" fillId="3" borderId="0" xfId="0" applyFont="1" applyFill="1" applyAlignment="1">
      <alignment vertical="top" wrapText="1"/>
    </xf>
    <xf numFmtId="0" fontId="4" fillId="2" borderId="0" xfId="0" applyFont="1" applyFill="1" applyAlignment="1">
      <alignment horizontal="left" vertical="top" wrapText="1"/>
    </xf>
    <xf numFmtId="0" fontId="4" fillId="3" borderId="0" xfId="0" applyFont="1" applyFill="1" applyAlignment="1">
      <alignment vertical="top"/>
    </xf>
    <xf numFmtId="0" fontId="6" fillId="0" borderId="0" xfId="1" applyFont="1" applyAlignment="1" applyProtection="1"/>
    <xf numFmtId="0" fontId="4" fillId="0" borderId="0" xfId="0" applyFont="1" applyAlignment="1">
      <alignment wrapText="1"/>
    </xf>
    <xf numFmtId="0" fontId="0" fillId="0" borderId="0" xfId="0" applyAlignment="1">
      <alignment wrapText="1"/>
    </xf>
    <xf numFmtId="0" fontId="3" fillId="3" borderId="24" xfId="0" applyFont="1" applyFill="1" applyBorder="1" applyAlignment="1">
      <alignment horizontal="center"/>
    </xf>
    <xf numFmtId="0" fontId="3" fillId="3" borderId="0" xfId="0" applyFont="1" applyFill="1" applyBorder="1" applyAlignment="1">
      <alignment horizontal="center"/>
    </xf>
    <xf numFmtId="0" fontId="4" fillId="3" borderId="0" xfId="0" applyFont="1" applyFill="1"/>
    <xf numFmtId="0" fontId="0" fillId="0" borderId="0" xfId="0" applyAlignment="1">
      <alignment vertical="top" wrapText="1"/>
    </xf>
    <xf numFmtId="0" fontId="4" fillId="3" borderId="0" xfId="0" applyFont="1" applyFill="1" applyAlignment="1">
      <alignment horizontal="left" vertical="top" wrapText="1"/>
    </xf>
    <xf numFmtId="0" fontId="4" fillId="3" borderId="0" xfId="2" applyFont="1" applyFill="1" applyAlignment="1">
      <alignment vertical="top" wrapText="1"/>
    </xf>
    <xf numFmtId="3" fontId="11" fillId="3" borderId="2" xfId="0" applyNumberFormat="1" applyFont="1" applyFill="1" applyBorder="1"/>
    <xf numFmtId="3" fontId="11" fillId="3" borderId="25" xfId="0" applyNumberFormat="1" applyFont="1" applyFill="1" applyBorder="1"/>
    <xf numFmtId="3" fontId="11" fillId="3" borderId="3" xfId="0" applyNumberFormat="1" applyFont="1" applyFill="1" applyBorder="1"/>
  </cellXfs>
  <cellStyles count="5">
    <cellStyle name="Hyperlink" xfId="1" builtinId="8"/>
    <cellStyle name="Normal" xfId="0" builtinId="0"/>
    <cellStyle name="Normal 2" xfId="2"/>
    <cellStyle name="Normal_1992-2008_Drugs_Data" xfId="4"/>
    <cellStyle name="Normal_TABLE4" xfId="3"/>
  </cellStyles>
  <dxfs count="0"/>
  <tableStyles count="0" defaultTableStyle="TableStyleMedium9" defaultPivotStyle="PivotStyleLight16"/>
  <colors>
    <mruColors>
      <color rgb="FF0000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2308594903154529"/>
          <c:y val="4.3129969418960246E-2"/>
          <c:w val="0.86292483204963899"/>
          <c:h val="0.78926376146788957"/>
        </c:manualLayout>
      </c:layout>
      <c:barChart>
        <c:barDir val="col"/>
        <c:grouping val="clustered"/>
        <c:ser>
          <c:idx val="3"/>
          <c:order val="0"/>
          <c:spPr>
            <a:solidFill>
              <a:schemeClr val="tx1"/>
            </a:solidFill>
            <a:effectLst>
              <a:outerShdw blurRad="50800" dist="50800" sx="1000" sy="1000" algn="ctr" rotWithShape="0">
                <a:srgbClr val="FF0000"/>
              </a:outerShdw>
            </a:effectLst>
          </c:spPr>
          <c:cat>
            <c:strRef>
              <c:f>'Table 1 - Patients'!$B$26:$B$41</c:f>
              <c:strCache>
                <c:ptCount val="16"/>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85-89</c:v>
                </c:pt>
                <c:pt idx="15">
                  <c:v>90+</c:v>
                </c:pt>
              </c:strCache>
            </c:strRef>
          </c:cat>
          <c:val>
            <c:numRef>
              <c:f>'Table 1 - Patients'!$I$26:$I$41</c:f>
              <c:numCache>
                <c:formatCode>#,##0</c:formatCode>
                <c:ptCount val="16"/>
                <c:pt idx="0">
                  <c:v>11</c:v>
                </c:pt>
                <c:pt idx="1">
                  <c:v>102</c:v>
                </c:pt>
                <c:pt idx="2">
                  <c:v>379</c:v>
                </c:pt>
                <c:pt idx="3">
                  <c:v>734</c:v>
                </c:pt>
                <c:pt idx="4">
                  <c:v>1012</c:v>
                </c:pt>
                <c:pt idx="5">
                  <c:v>1398</c:v>
                </c:pt>
                <c:pt idx="6">
                  <c:v>1628</c:v>
                </c:pt>
                <c:pt idx="7">
                  <c:v>1634</c:v>
                </c:pt>
                <c:pt idx="8">
                  <c:v>1201</c:v>
                </c:pt>
                <c:pt idx="9">
                  <c:v>691</c:v>
                </c:pt>
                <c:pt idx="10">
                  <c:v>414</c:v>
                </c:pt>
                <c:pt idx="11">
                  <c:v>192</c:v>
                </c:pt>
                <c:pt idx="12">
                  <c:v>54</c:v>
                </c:pt>
                <c:pt idx="13">
                  <c:v>20</c:v>
                </c:pt>
                <c:pt idx="14">
                  <c:v>5</c:v>
                </c:pt>
                <c:pt idx="15">
                  <c:v>0</c:v>
                </c:pt>
              </c:numCache>
            </c:numRef>
          </c:val>
        </c:ser>
        <c:axId val="79864192"/>
        <c:axId val="79866496"/>
      </c:barChart>
      <c:catAx>
        <c:axId val="79864192"/>
        <c:scaling>
          <c:orientation val="minMax"/>
        </c:scaling>
        <c:axPos val="b"/>
        <c:title>
          <c:tx>
            <c:rich>
              <a:bodyPr/>
              <a:lstStyle/>
              <a:p>
                <a:pPr>
                  <a:defRPr sz="1200" b="1" i="0" u="none" strike="noStrike" baseline="0">
                    <a:solidFill>
                      <a:srgbClr val="000000"/>
                    </a:solidFill>
                    <a:latin typeface="Arial"/>
                    <a:ea typeface="Arial"/>
                    <a:cs typeface="Arial"/>
                  </a:defRPr>
                </a:pPr>
                <a:r>
                  <a:rPr lang="en-GB"/>
                  <a:t>Age Group</a:t>
                </a:r>
              </a:p>
            </c:rich>
          </c:tx>
          <c:layout>
            <c:manualLayout>
              <c:xMode val="edge"/>
              <c:yMode val="edge"/>
              <c:x val="0.51000282656975571"/>
              <c:y val="0.913515223689592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79866496"/>
        <c:crosses val="autoZero"/>
        <c:auto val="1"/>
        <c:lblAlgn val="ctr"/>
        <c:lblOffset val="100"/>
        <c:tickLblSkip val="1"/>
        <c:tickMarkSkip val="1"/>
      </c:catAx>
      <c:valAx>
        <c:axId val="79866496"/>
        <c:scaling>
          <c:orientation val="minMax"/>
        </c:scaling>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Number of Patients</a:t>
                </a:r>
              </a:p>
            </c:rich>
          </c:tx>
          <c:layout>
            <c:manualLayout>
              <c:xMode val="edge"/>
              <c:yMode val="edge"/>
              <c:x val="9.1384346187496687E-3"/>
              <c:y val="0.26469490410764263"/>
            </c:manualLayout>
          </c:layout>
          <c:spPr>
            <a:noFill/>
            <a:ln w="25400">
              <a:noFill/>
            </a:ln>
          </c:spPr>
        </c:title>
        <c:numFmt formatCode="#,##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9864192"/>
        <c:crosses val="autoZero"/>
        <c:crossBetween val="between"/>
      </c:valAx>
      <c:spPr>
        <a:solidFill>
          <a:srgbClr val="FFFFFF"/>
        </a:solidFill>
        <a:ln w="25400">
          <a:noFill/>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0676970899470919"/>
          <c:y val="6.1440414507772018E-2"/>
          <c:w val="0.87374801587301998"/>
          <c:h val="0.66396862406448298"/>
        </c:manualLayout>
      </c:layout>
      <c:lineChart>
        <c:grouping val="standard"/>
        <c:ser>
          <c:idx val="0"/>
          <c:order val="0"/>
          <c:tx>
            <c:v>Acamprosate Calcium</c:v>
          </c:tx>
          <c:spPr>
            <a:ln>
              <a:solidFill>
                <a:schemeClr val="accent3"/>
              </a:solidFill>
            </a:ln>
          </c:spPr>
          <c:marker>
            <c:symbol val="diamond"/>
            <c:size val="5"/>
            <c:spPr>
              <a:solidFill>
                <a:schemeClr val="accent3"/>
              </a:solidFill>
              <a:ln>
                <a:solidFill>
                  <a:schemeClr val="accent3"/>
                </a:solidFill>
              </a:ln>
            </c:spPr>
          </c:marker>
          <c:cat>
            <c:strRef>
              <c:f>'Table 2 - Summary Data'!$C$23:$L$23</c:f>
              <c:strCache>
                <c:ptCount val="10"/>
                <c:pt idx="0">
                  <c:v> 2006/07</c:v>
                </c:pt>
                <c:pt idx="1">
                  <c:v>2007/08</c:v>
                </c:pt>
                <c:pt idx="2">
                  <c:v>2008/09</c:v>
                </c:pt>
                <c:pt idx="3">
                  <c:v>2009/10</c:v>
                </c:pt>
                <c:pt idx="4">
                  <c:v>2010/11</c:v>
                </c:pt>
                <c:pt idx="5">
                  <c:v>2011/12</c:v>
                </c:pt>
                <c:pt idx="6">
                  <c:v>2012/13</c:v>
                </c:pt>
                <c:pt idx="7">
                  <c:v>2013/14</c:v>
                </c:pt>
                <c:pt idx="8">
                  <c:v>2014/15</c:v>
                </c:pt>
                <c:pt idx="9">
                  <c:v>2015/16</c:v>
                </c:pt>
              </c:strCache>
            </c:strRef>
          </c:cat>
          <c:val>
            <c:numRef>
              <c:f>'Table 2 - Summary Data'!$C$24:$L$24</c:f>
              <c:numCache>
                <c:formatCode>#,##0</c:formatCode>
                <c:ptCount val="10"/>
                <c:pt idx="0">
                  <c:v>15336</c:v>
                </c:pt>
                <c:pt idx="1">
                  <c:v>16046</c:v>
                </c:pt>
                <c:pt idx="2">
                  <c:v>17872</c:v>
                </c:pt>
                <c:pt idx="3">
                  <c:v>18927</c:v>
                </c:pt>
                <c:pt idx="4">
                  <c:v>19593</c:v>
                </c:pt>
                <c:pt idx="5">
                  <c:v>20841</c:v>
                </c:pt>
                <c:pt idx="6">
                  <c:v>22516</c:v>
                </c:pt>
                <c:pt idx="7">
                  <c:v>23448</c:v>
                </c:pt>
                <c:pt idx="8">
                  <c:v>24991</c:v>
                </c:pt>
                <c:pt idx="9">
                  <c:v>26754</c:v>
                </c:pt>
              </c:numCache>
            </c:numRef>
          </c:val>
        </c:ser>
        <c:ser>
          <c:idx val="1"/>
          <c:order val="1"/>
          <c:tx>
            <c:v>Disulfiram</c:v>
          </c:tx>
          <c:spPr>
            <a:ln w="25400" cap="flat" cmpd="sng" algn="ctr">
              <a:solidFill>
                <a:schemeClr val="tx2"/>
              </a:solidFill>
              <a:prstDash val="solid"/>
            </a:ln>
            <a:effectLst/>
          </c:spPr>
          <c:marker>
            <c:symbol val="x"/>
            <c:size val="5"/>
            <c:spPr>
              <a:noFill/>
              <a:ln w="9525" cap="flat" cmpd="sng" algn="ctr">
                <a:solidFill>
                  <a:srgbClr val="0391BF"/>
                </a:solidFill>
                <a:prstDash val="solid"/>
              </a:ln>
              <a:effectLst/>
            </c:spPr>
          </c:marker>
          <c:val>
            <c:numRef>
              <c:f>'Table 2 - Summary Data'!$C$33:$L$33</c:f>
              <c:numCache>
                <c:formatCode>#,##0</c:formatCode>
                <c:ptCount val="10"/>
                <c:pt idx="0">
                  <c:v>19717</c:v>
                </c:pt>
                <c:pt idx="1">
                  <c:v>21643</c:v>
                </c:pt>
                <c:pt idx="2">
                  <c:v>23258</c:v>
                </c:pt>
                <c:pt idx="3">
                  <c:v>25841</c:v>
                </c:pt>
                <c:pt idx="4">
                  <c:v>26613</c:v>
                </c:pt>
                <c:pt idx="5">
                  <c:v>26797</c:v>
                </c:pt>
                <c:pt idx="6">
                  <c:v>26258</c:v>
                </c:pt>
                <c:pt idx="7">
                  <c:v>23845</c:v>
                </c:pt>
                <c:pt idx="8">
                  <c:v>24396</c:v>
                </c:pt>
                <c:pt idx="9">
                  <c:v>25590</c:v>
                </c:pt>
              </c:numCache>
            </c:numRef>
          </c:val>
        </c:ser>
        <c:ser>
          <c:idx val="2"/>
          <c:order val="2"/>
          <c:tx>
            <c:v>Nalmefene</c:v>
          </c:tx>
          <c:spPr>
            <a:ln w="25400" cap="flat" cmpd="sng" algn="ctr">
              <a:solidFill>
                <a:schemeClr val="accent1"/>
              </a:solidFill>
              <a:prstDash val="solid"/>
            </a:ln>
            <a:effectLst/>
          </c:spPr>
          <c:marker>
            <c:symbol val="square"/>
            <c:size val="4"/>
            <c:spPr>
              <a:solidFill>
                <a:schemeClr val="accent1"/>
              </a:solidFill>
              <a:ln w="25400" cap="flat" cmpd="sng" algn="ctr">
                <a:solidFill>
                  <a:schemeClr val="accent1"/>
                </a:solidFill>
                <a:prstDash val="solid"/>
              </a:ln>
              <a:effectLst/>
            </c:spPr>
          </c:marker>
          <c:val>
            <c:numRef>
              <c:f>'Chart Data'!$B$36:$L$36</c:f>
              <c:numCache>
                <c:formatCode>#,##0</c:formatCode>
                <c:ptCount val="11"/>
                <c:pt idx="7" formatCode="General">
                  <c:v>89</c:v>
                </c:pt>
                <c:pt idx="8" formatCode="General">
                  <c:v>474</c:v>
                </c:pt>
                <c:pt idx="9" formatCode="General">
                  <c:v>457</c:v>
                </c:pt>
              </c:numCache>
            </c:numRef>
          </c:val>
        </c:ser>
        <c:ser>
          <c:idx val="3"/>
          <c:order val="3"/>
          <c:tx>
            <c:v>Total</c:v>
          </c:tx>
          <c:spPr>
            <a:ln>
              <a:solidFill>
                <a:schemeClr val="tx1"/>
              </a:solidFill>
            </a:ln>
          </c:spPr>
          <c:marker>
            <c:symbol val="none"/>
          </c:marker>
          <c:val>
            <c:numRef>
              <c:f>'Table 2 - Summary Data'!$C$15:$L$15</c:f>
              <c:numCache>
                <c:formatCode>#,##0</c:formatCode>
                <c:ptCount val="10"/>
                <c:pt idx="0">
                  <c:v>35053</c:v>
                </c:pt>
                <c:pt idx="1">
                  <c:v>37689</c:v>
                </c:pt>
                <c:pt idx="2">
                  <c:v>41130</c:v>
                </c:pt>
                <c:pt idx="3">
                  <c:v>44768</c:v>
                </c:pt>
                <c:pt idx="4">
                  <c:v>46206</c:v>
                </c:pt>
                <c:pt idx="5">
                  <c:v>47638</c:v>
                </c:pt>
                <c:pt idx="6">
                  <c:v>48774</c:v>
                </c:pt>
                <c:pt idx="7">
                  <c:v>47382</c:v>
                </c:pt>
                <c:pt idx="8">
                  <c:v>49861</c:v>
                </c:pt>
                <c:pt idx="9">
                  <c:v>52801</c:v>
                </c:pt>
              </c:numCache>
            </c:numRef>
          </c:val>
        </c:ser>
        <c:marker val="1"/>
        <c:axId val="72344320"/>
        <c:axId val="72345472"/>
      </c:lineChart>
      <c:catAx>
        <c:axId val="72344320"/>
        <c:scaling>
          <c:orientation val="minMax"/>
        </c:scaling>
        <c:axPos val="b"/>
        <c:numFmt formatCode="#,##0" sourceLinked="1"/>
        <c:tickLblPos val="nextTo"/>
        <c:txPr>
          <a:bodyPr rot="0" vert="horz"/>
          <a:lstStyle/>
          <a:p>
            <a:pPr>
              <a:defRPr sz="1100" b="0" i="0" u="none" strike="noStrike" baseline="0">
                <a:solidFill>
                  <a:srgbClr val="000000"/>
                </a:solidFill>
                <a:latin typeface="Arial" pitchFamily="34" charset="0"/>
                <a:ea typeface="Calibri"/>
                <a:cs typeface="Arial" pitchFamily="34" charset="0"/>
              </a:defRPr>
            </a:pPr>
            <a:endParaRPr lang="en-US"/>
          </a:p>
        </c:txPr>
        <c:crossAx val="72345472"/>
        <c:crosses val="autoZero"/>
        <c:auto val="1"/>
        <c:lblAlgn val="ctr"/>
        <c:lblOffset val="100"/>
      </c:catAx>
      <c:valAx>
        <c:axId val="72345472"/>
        <c:scaling>
          <c:orientation val="minMax"/>
        </c:scaling>
        <c:axPos val="l"/>
        <c:majorGridlines>
          <c:spPr>
            <a:ln>
              <a:solidFill>
                <a:schemeClr val="bg1">
                  <a:lumMod val="75000"/>
                </a:schemeClr>
              </a:solidFill>
            </a:ln>
          </c:spPr>
        </c:majorGridlines>
        <c:title>
          <c:tx>
            <c:rich>
              <a:bodyPr/>
              <a:lstStyle/>
              <a:p>
                <a:pPr>
                  <a:defRPr sz="1100" b="0" i="0" u="none" strike="noStrike" baseline="0">
                    <a:solidFill>
                      <a:sysClr val="windowText" lastClr="000000"/>
                    </a:solidFill>
                    <a:latin typeface="Calibri"/>
                    <a:ea typeface="Calibri"/>
                    <a:cs typeface="Calibri"/>
                  </a:defRPr>
                </a:pPr>
                <a:r>
                  <a:rPr lang="en-GB" sz="1200" b="1" i="0" u="none" strike="noStrike" baseline="0">
                    <a:solidFill>
                      <a:sysClr val="windowText" lastClr="000000"/>
                    </a:solidFill>
                    <a:latin typeface="Arial"/>
                    <a:cs typeface="Arial"/>
                  </a:rPr>
                  <a:t>Number of items</a:t>
                </a:r>
              </a:p>
              <a:p>
                <a:pPr>
                  <a:defRPr sz="1100" b="0" i="0" u="none" strike="noStrike" baseline="0">
                    <a:solidFill>
                      <a:sysClr val="windowText" lastClr="000000"/>
                    </a:solidFill>
                    <a:latin typeface="Calibri"/>
                    <a:ea typeface="Calibri"/>
                    <a:cs typeface="Calibri"/>
                  </a:defRPr>
                </a:pPr>
                <a:r>
                  <a:rPr lang="en-GB" sz="1200" b="1" i="0" u="none" strike="noStrike" baseline="0">
                    <a:solidFill>
                      <a:sysClr val="windowText" lastClr="000000"/>
                    </a:solidFill>
                    <a:latin typeface="Arial"/>
                    <a:cs typeface="Arial"/>
                  </a:rPr>
                  <a:t>(Thousnads)</a:t>
                </a:r>
              </a:p>
            </c:rich>
          </c:tx>
          <c:layout>
            <c:manualLayout>
              <c:xMode val="edge"/>
              <c:yMode val="edge"/>
              <c:x val="9.263095238095315E-3"/>
              <c:y val="8.1677029360967227E-2"/>
            </c:manualLayout>
          </c:layout>
        </c:title>
        <c:numFmt formatCode="#,##0" sourceLinked="1"/>
        <c:tickLblPos val="nextTo"/>
        <c:spPr>
          <a:ln>
            <a:solidFill>
              <a:schemeClr val="bg1">
                <a:lumMod val="50000"/>
              </a:schemeClr>
            </a:solidFill>
          </a:ln>
        </c:spPr>
        <c:txPr>
          <a:bodyPr rot="0" vert="horz"/>
          <a:lstStyle/>
          <a:p>
            <a:pPr>
              <a:defRPr sz="1200" b="0" i="0" u="none" strike="noStrike" baseline="0">
                <a:solidFill>
                  <a:srgbClr val="000000"/>
                </a:solidFill>
                <a:latin typeface="Arial" pitchFamily="34" charset="0"/>
                <a:ea typeface="Calibri"/>
                <a:cs typeface="Arial" pitchFamily="34" charset="0"/>
              </a:defRPr>
            </a:pPr>
            <a:endParaRPr lang="en-US"/>
          </a:p>
        </c:txPr>
        <c:crossAx val="72344320"/>
        <c:crosses val="autoZero"/>
        <c:crossBetween val="between"/>
        <c:dispUnits>
          <c:builtInUnit val="thousands"/>
        </c:dispUnits>
      </c:valAx>
      <c:spPr>
        <a:ln>
          <a:noFill/>
        </a:ln>
      </c:spPr>
    </c:plotArea>
    <c:legend>
      <c:legendPos val="r"/>
      <c:layout>
        <c:manualLayout>
          <c:xMode val="edge"/>
          <c:yMode val="edge"/>
          <c:x val="0.10050579252238022"/>
          <c:y val="0.83546747265400356"/>
          <c:w val="0.88252014218009489"/>
          <c:h val="0.14429245826137119"/>
        </c:manualLayout>
      </c:layout>
      <c:txPr>
        <a:bodyPr/>
        <a:lstStyle/>
        <a:p>
          <a:pPr>
            <a:defRPr sz="12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3366"/>
          </a:solidFill>
          <a:latin typeface="Calibri"/>
          <a:ea typeface="Calibri"/>
          <a:cs typeface="Calibri"/>
        </a:defRPr>
      </a:pPr>
      <a:endParaRPr lang="en-US"/>
    </a:p>
  </c:txPr>
  <c:printSettings>
    <c:headerFooter/>
    <c:pageMargins b="0.75000000000000311" l="0.70000000000000062" r="0.70000000000000062" t="0.750000000000003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2706018518518541"/>
          <c:y val="3.8550415573053415E-2"/>
          <c:w val="0.85343788580246582"/>
          <c:h val="0.73904800962380202"/>
        </c:manualLayout>
      </c:layout>
      <c:lineChart>
        <c:grouping val="standard"/>
        <c:ser>
          <c:idx val="0"/>
          <c:order val="0"/>
          <c:tx>
            <c:strRef>
              <c:f>'Chart Data'!$B$1</c:f>
              <c:strCache>
                <c:ptCount val="1"/>
                <c:pt idx="0">
                  <c:v>Acamprosate Calcium</c:v>
                </c:pt>
              </c:strCache>
            </c:strRef>
          </c:tx>
          <c:spPr>
            <a:ln>
              <a:solidFill>
                <a:schemeClr val="accent3"/>
              </a:solidFill>
            </a:ln>
          </c:spPr>
          <c:marker>
            <c:symbol val="diamond"/>
            <c:size val="5"/>
            <c:spPr>
              <a:solidFill>
                <a:schemeClr val="accent3"/>
              </a:solidFill>
              <a:ln>
                <a:solidFill>
                  <a:schemeClr val="accent3"/>
                </a:solidFill>
              </a:ln>
            </c:spPr>
          </c:marker>
          <c:cat>
            <c:strRef>
              <c:f>'Chart Data'!$A$2:$A$11</c:f>
              <c:strCache>
                <c:ptCount val="10"/>
                <c:pt idx="0">
                  <c:v> 2006/07</c:v>
                </c:pt>
                <c:pt idx="1">
                  <c:v>2007/08</c:v>
                </c:pt>
                <c:pt idx="2">
                  <c:v>2008/09</c:v>
                </c:pt>
                <c:pt idx="3">
                  <c:v>2009/10</c:v>
                </c:pt>
                <c:pt idx="4">
                  <c:v>2010/11</c:v>
                </c:pt>
                <c:pt idx="5">
                  <c:v>2011/12</c:v>
                </c:pt>
                <c:pt idx="6">
                  <c:v>2012/13</c:v>
                </c:pt>
                <c:pt idx="7">
                  <c:v>2013/14</c:v>
                </c:pt>
                <c:pt idx="8">
                  <c:v>2014/15</c:v>
                </c:pt>
                <c:pt idx="9">
                  <c:v>2015/16</c:v>
                </c:pt>
              </c:strCache>
            </c:strRef>
          </c:cat>
          <c:val>
            <c:numRef>
              <c:f>'Chart Data'!$B$2:$B$11</c:f>
              <c:numCache>
                <c:formatCode>#,##0</c:formatCode>
                <c:ptCount val="10"/>
                <c:pt idx="0">
                  <c:v>413862.15</c:v>
                </c:pt>
                <c:pt idx="1">
                  <c:v>427739.40000000008</c:v>
                </c:pt>
                <c:pt idx="2">
                  <c:v>475527.80000000005</c:v>
                </c:pt>
                <c:pt idx="3">
                  <c:v>425334.80999999994</c:v>
                </c:pt>
                <c:pt idx="4">
                  <c:v>436490.93000000011</c:v>
                </c:pt>
                <c:pt idx="5">
                  <c:v>477279.25000000192</c:v>
                </c:pt>
                <c:pt idx="6">
                  <c:v>590240.24000000383</c:v>
                </c:pt>
                <c:pt idx="7">
                  <c:v>627614.92999999959</c:v>
                </c:pt>
                <c:pt idx="8">
                  <c:v>672679.00000006426</c:v>
                </c:pt>
                <c:pt idx="9">
                  <c:v>712323.97000000533</c:v>
                </c:pt>
              </c:numCache>
            </c:numRef>
          </c:val>
        </c:ser>
        <c:ser>
          <c:idx val="1"/>
          <c:order val="1"/>
          <c:tx>
            <c:strRef>
              <c:f>'Chart Data'!$C$1</c:f>
              <c:strCache>
                <c:ptCount val="1"/>
                <c:pt idx="0">
                  <c:v>Disulfiram</c:v>
                </c:pt>
              </c:strCache>
            </c:strRef>
          </c:tx>
          <c:spPr>
            <a:ln>
              <a:solidFill>
                <a:schemeClr val="tx2"/>
              </a:solidFill>
            </a:ln>
          </c:spPr>
          <c:marker>
            <c:symbol val="x"/>
            <c:size val="5"/>
            <c:spPr>
              <a:noFill/>
              <a:ln>
                <a:solidFill>
                  <a:schemeClr val="tx2"/>
                </a:solidFill>
              </a:ln>
            </c:spPr>
          </c:marker>
          <c:cat>
            <c:strRef>
              <c:f>'Chart Data'!$A$2:$A$11</c:f>
              <c:strCache>
                <c:ptCount val="10"/>
                <c:pt idx="0">
                  <c:v> 2006/07</c:v>
                </c:pt>
                <c:pt idx="1">
                  <c:v>2007/08</c:v>
                </c:pt>
                <c:pt idx="2">
                  <c:v>2008/09</c:v>
                </c:pt>
                <c:pt idx="3">
                  <c:v>2009/10</c:v>
                </c:pt>
                <c:pt idx="4">
                  <c:v>2010/11</c:v>
                </c:pt>
                <c:pt idx="5">
                  <c:v>2011/12</c:v>
                </c:pt>
                <c:pt idx="6">
                  <c:v>2012/13</c:v>
                </c:pt>
                <c:pt idx="7">
                  <c:v>2013/14</c:v>
                </c:pt>
                <c:pt idx="8">
                  <c:v>2014/15</c:v>
                </c:pt>
                <c:pt idx="9">
                  <c:v>2015/16</c:v>
                </c:pt>
              </c:strCache>
            </c:strRef>
          </c:cat>
          <c:val>
            <c:numRef>
              <c:f>'Chart Data'!$C$2:$C$11</c:f>
              <c:numCache>
                <c:formatCode>#,##0</c:formatCode>
                <c:ptCount val="10"/>
                <c:pt idx="0">
                  <c:v>389446.92000000004</c:v>
                </c:pt>
                <c:pt idx="1">
                  <c:v>414143.06</c:v>
                </c:pt>
                <c:pt idx="2">
                  <c:v>439885.68999999994</c:v>
                </c:pt>
                <c:pt idx="3">
                  <c:v>468197.78999999323</c:v>
                </c:pt>
                <c:pt idx="4">
                  <c:v>464647.22000000608</c:v>
                </c:pt>
                <c:pt idx="5">
                  <c:v>465187.6600000062</c:v>
                </c:pt>
                <c:pt idx="6">
                  <c:v>449999.98000000539</c:v>
                </c:pt>
                <c:pt idx="7">
                  <c:v>444057.70000000315</c:v>
                </c:pt>
                <c:pt idx="8">
                  <c:v>517109.76000000356</c:v>
                </c:pt>
                <c:pt idx="9">
                  <c:v>969220.35999995051</c:v>
                </c:pt>
              </c:numCache>
            </c:numRef>
          </c:val>
        </c:ser>
        <c:ser>
          <c:idx val="2"/>
          <c:order val="2"/>
          <c:tx>
            <c:strRef>
              <c:f>'Chart Data'!$D$1</c:f>
              <c:strCache>
                <c:ptCount val="1"/>
                <c:pt idx="0">
                  <c:v>Nalmefene</c:v>
                </c:pt>
              </c:strCache>
            </c:strRef>
          </c:tx>
          <c:spPr>
            <a:ln>
              <a:solidFill>
                <a:schemeClr val="accent1"/>
              </a:solidFill>
            </a:ln>
          </c:spPr>
          <c:marker>
            <c:symbol val="square"/>
            <c:size val="5"/>
            <c:spPr>
              <a:solidFill>
                <a:schemeClr val="accent1"/>
              </a:solidFill>
              <a:ln>
                <a:solidFill>
                  <a:schemeClr val="accent1"/>
                </a:solidFill>
              </a:ln>
            </c:spPr>
          </c:marker>
          <c:cat>
            <c:strRef>
              <c:f>'Chart Data'!$A$2:$A$11</c:f>
              <c:strCache>
                <c:ptCount val="10"/>
                <c:pt idx="0">
                  <c:v> 2006/07</c:v>
                </c:pt>
                <c:pt idx="1">
                  <c:v>2007/08</c:v>
                </c:pt>
                <c:pt idx="2">
                  <c:v>2008/09</c:v>
                </c:pt>
                <c:pt idx="3">
                  <c:v>2009/10</c:v>
                </c:pt>
                <c:pt idx="4">
                  <c:v>2010/11</c:v>
                </c:pt>
                <c:pt idx="5">
                  <c:v>2011/12</c:v>
                </c:pt>
                <c:pt idx="6">
                  <c:v>2012/13</c:v>
                </c:pt>
                <c:pt idx="7">
                  <c:v>2013/14</c:v>
                </c:pt>
                <c:pt idx="8">
                  <c:v>2014/15</c:v>
                </c:pt>
                <c:pt idx="9">
                  <c:v>2015/16</c:v>
                </c:pt>
              </c:strCache>
            </c:strRef>
          </c:cat>
          <c:val>
            <c:numRef>
              <c:f>'Chart Data'!$B$37:$K$37</c:f>
              <c:numCache>
                <c:formatCode>#,##0</c:formatCode>
                <c:ptCount val="10"/>
                <c:pt idx="7">
                  <c:v>6511.4700000000057</c:v>
                </c:pt>
                <c:pt idx="8">
                  <c:v>33981.449999999822</c:v>
                </c:pt>
                <c:pt idx="9" formatCode="General">
                  <c:v>31027.199999999964</c:v>
                </c:pt>
              </c:numCache>
            </c:numRef>
          </c:val>
        </c:ser>
        <c:ser>
          <c:idx val="3"/>
          <c:order val="3"/>
          <c:tx>
            <c:v>Total</c:v>
          </c:tx>
          <c:spPr>
            <a:ln>
              <a:solidFill>
                <a:schemeClr val="tx1"/>
              </a:solidFill>
            </a:ln>
          </c:spPr>
          <c:marker>
            <c:symbol val="none"/>
          </c:marker>
          <c:val>
            <c:numRef>
              <c:f>'Table 2 - Summary Data'!$C$16:$L$16</c:f>
              <c:numCache>
                <c:formatCode>#,##0</c:formatCode>
                <c:ptCount val="10"/>
                <c:pt idx="0">
                  <c:v>803309.07</c:v>
                </c:pt>
                <c:pt idx="1">
                  <c:v>841882.46000000008</c:v>
                </c:pt>
                <c:pt idx="2">
                  <c:v>915413.48999999987</c:v>
                </c:pt>
                <c:pt idx="3">
                  <c:v>893532.60000007949</c:v>
                </c:pt>
                <c:pt idx="4">
                  <c:v>901138.15000008931</c:v>
                </c:pt>
                <c:pt idx="5">
                  <c:v>942466.91000007489</c:v>
                </c:pt>
                <c:pt idx="6">
                  <c:v>1040240.2200000706</c:v>
                </c:pt>
                <c:pt idx="7">
                  <c:v>1078184.1000000273</c:v>
                </c:pt>
                <c:pt idx="8">
                  <c:v>1223770</c:v>
                </c:pt>
                <c:pt idx="9">
                  <c:v>1712571.5299999558</c:v>
                </c:pt>
              </c:numCache>
            </c:numRef>
          </c:val>
        </c:ser>
        <c:marker val="1"/>
        <c:axId val="80048512"/>
        <c:axId val="80050048"/>
      </c:lineChart>
      <c:catAx>
        <c:axId val="80048512"/>
        <c:scaling>
          <c:orientation val="minMax"/>
        </c:scaling>
        <c:axPos val="b"/>
        <c:numFmt formatCode="#,##0" sourceLinked="1"/>
        <c:tickLblPos val="nextTo"/>
        <c:txPr>
          <a:bodyPr rot="0" vert="horz"/>
          <a:lstStyle/>
          <a:p>
            <a:pPr>
              <a:defRPr sz="1100">
                <a:solidFill>
                  <a:srgbClr val="000000"/>
                </a:solidFill>
              </a:defRPr>
            </a:pPr>
            <a:endParaRPr lang="en-US"/>
          </a:p>
        </c:txPr>
        <c:crossAx val="80050048"/>
        <c:crosses val="autoZero"/>
        <c:auto val="1"/>
        <c:lblAlgn val="ctr"/>
        <c:lblOffset val="100"/>
      </c:catAx>
      <c:valAx>
        <c:axId val="80050048"/>
        <c:scaling>
          <c:orientation val="minMax"/>
        </c:scaling>
        <c:axPos val="l"/>
        <c:majorGridlines>
          <c:spPr>
            <a:ln>
              <a:solidFill>
                <a:schemeClr val="bg1">
                  <a:lumMod val="75000"/>
                </a:schemeClr>
              </a:solidFill>
            </a:ln>
          </c:spPr>
        </c:majorGridlines>
        <c:title>
          <c:tx>
            <c:rich>
              <a:bodyPr/>
              <a:lstStyle/>
              <a:p>
                <a:pPr>
                  <a:defRPr sz="1200"/>
                </a:pPr>
                <a:r>
                  <a:rPr lang="en-GB" sz="1200" b="1">
                    <a:solidFill>
                      <a:srgbClr val="000000"/>
                    </a:solidFill>
                  </a:rPr>
                  <a:t>Gross Ingredient Cost £</a:t>
                </a:r>
              </a:p>
              <a:p>
                <a:pPr>
                  <a:defRPr sz="1200"/>
                </a:pPr>
                <a:r>
                  <a:rPr lang="en-GB" sz="1200" b="1">
                    <a:solidFill>
                      <a:srgbClr val="000000"/>
                    </a:solidFill>
                  </a:rPr>
                  <a:t>(Thousands)</a:t>
                </a:r>
              </a:p>
            </c:rich>
          </c:tx>
          <c:layout>
            <c:manualLayout>
              <c:xMode val="edge"/>
              <c:yMode val="edge"/>
              <c:x val="9.9274249783771768E-3"/>
              <c:y val="0.1331176181102362"/>
            </c:manualLayout>
          </c:layout>
        </c:title>
        <c:numFmt formatCode="#,##0" sourceLinked="1"/>
        <c:tickLblPos val="nextTo"/>
        <c:spPr>
          <a:ln>
            <a:solidFill>
              <a:schemeClr val="bg1">
                <a:lumMod val="50000"/>
              </a:schemeClr>
            </a:solidFill>
          </a:ln>
        </c:spPr>
        <c:txPr>
          <a:bodyPr rot="0" vert="horz"/>
          <a:lstStyle/>
          <a:p>
            <a:pPr>
              <a:defRPr sz="1200">
                <a:solidFill>
                  <a:srgbClr val="000000"/>
                </a:solidFill>
              </a:defRPr>
            </a:pPr>
            <a:endParaRPr lang="en-US"/>
          </a:p>
        </c:txPr>
        <c:crossAx val="80048512"/>
        <c:crosses val="autoZero"/>
        <c:crossBetween val="between"/>
        <c:dispUnits>
          <c:builtInUnit val="thousands"/>
        </c:dispUnits>
      </c:valAx>
    </c:plotArea>
    <c:legend>
      <c:legendPos val="r"/>
      <c:layout>
        <c:manualLayout>
          <c:xMode val="edge"/>
          <c:yMode val="edge"/>
          <c:x val="0.11698854660347548"/>
          <c:y val="0.85373466435185263"/>
          <c:w val="0.86211690363349402"/>
          <c:h val="0.14351268591426131"/>
        </c:manualLayout>
      </c:layout>
      <c:txPr>
        <a:bodyPr/>
        <a:lstStyle/>
        <a:p>
          <a:pPr>
            <a:defRPr sz="1200">
              <a:solidFill>
                <a:srgbClr val="000000"/>
              </a:solidFill>
            </a:defRPr>
          </a:pPr>
          <a:endParaRPr lang="en-US"/>
        </a:p>
      </c:txPr>
    </c:legend>
    <c:plotVisOnly val="1"/>
    <c:dispBlanksAs val="gap"/>
  </c:chart>
  <c:spPr>
    <a:ln>
      <a:noFill/>
    </a:ln>
  </c:spPr>
  <c:txPr>
    <a:bodyPr/>
    <a:lstStyle/>
    <a:p>
      <a:pPr>
        <a:defRPr sz="1000" b="0" i="0" u="none" strike="noStrike" baseline="0">
          <a:solidFill>
            <a:srgbClr val="003366"/>
          </a:solidFill>
          <a:latin typeface="Arial" pitchFamily="34" charset="0"/>
          <a:ea typeface="Calibri"/>
          <a:cs typeface="Arial"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6450500263296565E-2"/>
          <c:y val="4.7434818481848183E-2"/>
          <c:w val="0.90091916798314919"/>
          <c:h val="0.60969911991199344"/>
        </c:manualLayout>
      </c:layout>
      <c:barChart>
        <c:barDir val="col"/>
        <c:grouping val="clustered"/>
        <c:ser>
          <c:idx val="0"/>
          <c:order val="0"/>
          <c:tx>
            <c:strRef>
              <c:f>'Chart Data'!$B$16</c:f>
              <c:strCache>
                <c:ptCount val="1"/>
                <c:pt idx="0">
                  <c:v>2009/10</c:v>
                </c:pt>
              </c:strCache>
            </c:strRef>
          </c:tx>
          <c:spPr>
            <a:solidFill>
              <a:schemeClr val="tx1"/>
            </a:solidFill>
            <a:ln>
              <a:solidFill>
                <a:srgbClr val="092869"/>
              </a:solidFill>
            </a:ln>
          </c:spPr>
          <c:cat>
            <c:strRef>
              <c:f>'Chart Data'!$A$17:$A$30</c:f>
              <c:strCache>
                <c:ptCount val="14"/>
                <c:pt idx="0">
                  <c:v>Ayrshire &amp; Arran</c:v>
                </c:pt>
                <c:pt idx="1">
                  <c:v>Borders</c:v>
                </c:pt>
                <c:pt idx="2">
                  <c:v>Dumfries &amp; Galloway</c:v>
                </c:pt>
                <c:pt idx="3">
                  <c:v>Fife</c:v>
                </c:pt>
                <c:pt idx="4">
                  <c:v>Forth Valley</c:v>
                </c:pt>
                <c:pt idx="5">
                  <c:v>Grampian</c:v>
                </c:pt>
                <c:pt idx="6">
                  <c:v>Greater Glasgow &amp; Clyde</c:v>
                </c:pt>
                <c:pt idx="7">
                  <c:v>Highland</c:v>
                </c:pt>
                <c:pt idx="8">
                  <c:v>Lanarkshire</c:v>
                </c:pt>
                <c:pt idx="9">
                  <c:v>Lothian</c:v>
                </c:pt>
                <c:pt idx="10">
                  <c:v>Orkney</c:v>
                </c:pt>
                <c:pt idx="11">
                  <c:v>Shetland</c:v>
                </c:pt>
                <c:pt idx="12">
                  <c:v>Tayside</c:v>
                </c:pt>
                <c:pt idx="13">
                  <c:v>Western Isles</c:v>
                </c:pt>
              </c:strCache>
            </c:strRef>
          </c:cat>
          <c:val>
            <c:numRef>
              <c:f>'Chart Data'!$B$17:$B$30</c:f>
              <c:numCache>
                <c:formatCode>#,##0.0000</c:formatCode>
                <c:ptCount val="14"/>
                <c:pt idx="0">
                  <c:v>8.1523641649054532</c:v>
                </c:pt>
                <c:pt idx="1">
                  <c:v>9.2101231120228775</c:v>
                </c:pt>
                <c:pt idx="2">
                  <c:v>9.63310690094956</c:v>
                </c:pt>
                <c:pt idx="3">
                  <c:v>6.558702481177404</c:v>
                </c:pt>
                <c:pt idx="4">
                  <c:v>9.3182487874482938</c:v>
                </c:pt>
                <c:pt idx="5">
                  <c:v>5.8194510939539814</c:v>
                </c:pt>
                <c:pt idx="6">
                  <c:v>9.2504667552202378</c:v>
                </c:pt>
                <c:pt idx="7">
                  <c:v>9.2792389270636981</c:v>
                </c:pt>
                <c:pt idx="8">
                  <c:v>11.864789729575083</c:v>
                </c:pt>
                <c:pt idx="9">
                  <c:v>10.108545129498363</c:v>
                </c:pt>
                <c:pt idx="10">
                  <c:v>5.418150557003405</c:v>
                </c:pt>
                <c:pt idx="11">
                  <c:v>6.1373773306015806</c:v>
                </c:pt>
                <c:pt idx="12">
                  <c:v>10.722112372783778</c:v>
                </c:pt>
                <c:pt idx="13">
                  <c:v>8.7777202002933059</c:v>
                </c:pt>
              </c:numCache>
            </c:numRef>
          </c:val>
        </c:ser>
        <c:ser>
          <c:idx val="1"/>
          <c:order val="1"/>
          <c:tx>
            <c:strRef>
              <c:f>'Chart Data'!$C$16</c:f>
              <c:strCache>
                <c:ptCount val="1"/>
                <c:pt idx="0">
                  <c:v>2015/16</c:v>
                </c:pt>
              </c:strCache>
            </c:strRef>
          </c:tx>
          <c:spPr>
            <a:solidFill>
              <a:schemeClr val="tx2"/>
            </a:solidFill>
            <a:ln w="3175">
              <a:solidFill>
                <a:srgbClr val="000000"/>
              </a:solidFill>
            </a:ln>
          </c:spPr>
          <c:cat>
            <c:strRef>
              <c:f>'Chart Data'!$A$17:$A$30</c:f>
              <c:strCache>
                <c:ptCount val="14"/>
                <c:pt idx="0">
                  <c:v>Ayrshire &amp; Arran</c:v>
                </c:pt>
                <c:pt idx="1">
                  <c:v>Borders</c:v>
                </c:pt>
                <c:pt idx="2">
                  <c:v>Dumfries &amp; Galloway</c:v>
                </c:pt>
                <c:pt idx="3">
                  <c:v>Fife</c:v>
                </c:pt>
                <c:pt idx="4">
                  <c:v>Forth Valley</c:v>
                </c:pt>
                <c:pt idx="5">
                  <c:v>Grampian</c:v>
                </c:pt>
                <c:pt idx="6">
                  <c:v>Greater Glasgow &amp; Clyde</c:v>
                </c:pt>
                <c:pt idx="7">
                  <c:v>Highland</c:v>
                </c:pt>
                <c:pt idx="8">
                  <c:v>Lanarkshire</c:v>
                </c:pt>
                <c:pt idx="9">
                  <c:v>Lothian</c:v>
                </c:pt>
                <c:pt idx="10">
                  <c:v>Orkney</c:v>
                </c:pt>
                <c:pt idx="11">
                  <c:v>Shetland</c:v>
                </c:pt>
                <c:pt idx="12">
                  <c:v>Tayside</c:v>
                </c:pt>
                <c:pt idx="13">
                  <c:v>Western Isles</c:v>
                </c:pt>
              </c:strCache>
            </c:strRef>
          </c:cat>
          <c:val>
            <c:numRef>
              <c:f>'Chart Data'!$C$17:$C$30</c:f>
              <c:numCache>
                <c:formatCode>#,##0.0000</c:formatCode>
                <c:ptCount val="14"/>
                <c:pt idx="0">
                  <c:v>8.7968367104306537</c:v>
                </c:pt>
                <c:pt idx="1">
                  <c:v>8.4495883008856154</c:v>
                </c:pt>
                <c:pt idx="2">
                  <c:v>12.609886609705679</c:v>
                </c:pt>
                <c:pt idx="3">
                  <c:v>6.0601443411698002</c:v>
                </c:pt>
                <c:pt idx="4">
                  <c:v>7.8372206784173626</c:v>
                </c:pt>
                <c:pt idx="5">
                  <c:v>5.8825003510617115</c:v>
                </c:pt>
                <c:pt idx="6">
                  <c:v>10.973852890575678</c:v>
                </c:pt>
                <c:pt idx="7">
                  <c:v>7.4813528905617392</c:v>
                </c:pt>
                <c:pt idx="8">
                  <c:v>14.831998202253784</c:v>
                </c:pt>
                <c:pt idx="9">
                  <c:v>9.4405735430635396</c:v>
                </c:pt>
                <c:pt idx="10">
                  <c:v>3.3547222324701553</c:v>
                </c:pt>
                <c:pt idx="11">
                  <c:v>8.1527705460531958</c:v>
                </c:pt>
                <c:pt idx="12">
                  <c:v>9.9476462618844508</c:v>
                </c:pt>
                <c:pt idx="13">
                  <c:v>8.8171390109021637</c:v>
                </c:pt>
              </c:numCache>
            </c:numRef>
          </c:val>
        </c:ser>
        <c:axId val="82538880"/>
        <c:axId val="82540416"/>
      </c:barChart>
      <c:lineChart>
        <c:grouping val="standard"/>
        <c:ser>
          <c:idx val="2"/>
          <c:order val="2"/>
          <c:tx>
            <c:strRef>
              <c:f>'Chart Data'!$D$16</c:f>
              <c:strCache>
                <c:ptCount val="1"/>
                <c:pt idx="0">
                  <c:v>Scotland 2009/10</c:v>
                </c:pt>
              </c:strCache>
            </c:strRef>
          </c:tx>
          <c:spPr>
            <a:ln>
              <a:solidFill>
                <a:schemeClr val="tx1">
                  <a:lumMod val="75000"/>
                </a:schemeClr>
              </a:solidFill>
            </a:ln>
          </c:spPr>
          <c:marker>
            <c:symbol val="none"/>
          </c:marker>
          <c:val>
            <c:numRef>
              <c:f>'Chart Data'!$D$17:$D$30</c:f>
              <c:numCache>
                <c:formatCode>#,##0.0000</c:formatCode>
                <c:ptCount val="14"/>
                <c:pt idx="0">
                  <c:v>9.1330518913344356</c:v>
                </c:pt>
                <c:pt idx="1">
                  <c:v>9.1330518913344356</c:v>
                </c:pt>
                <c:pt idx="2">
                  <c:v>9.1330518913344356</c:v>
                </c:pt>
                <c:pt idx="3">
                  <c:v>9.1330518913344356</c:v>
                </c:pt>
                <c:pt idx="4">
                  <c:v>9.1330518913344356</c:v>
                </c:pt>
                <c:pt idx="5">
                  <c:v>9.1330518913344356</c:v>
                </c:pt>
                <c:pt idx="6">
                  <c:v>9.1330518913344356</c:v>
                </c:pt>
                <c:pt idx="7">
                  <c:v>9.1330518913344356</c:v>
                </c:pt>
                <c:pt idx="8">
                  <c:v>9.1330518913344356</c:v>
                </c:pt>
                <c:pt idx="9">
                  <c:v>9.1330518913344356</c:v>
                </c:pt>
                <c:pt idx="10">
                  <c:v>9.1330518913344356</c:v>
                </c:pt>
                <c:pt idx="11">
                  <c:v>9.1330518913344356</c:v>
                </c:pt>
                <c:pt idx="12">
                  <c:v>9.1330518913344356</c:v>
                </c:pt>
                <c:pt idx="13">
                  <c:v>9.1330518913344356</c:v>
                </c:pt>
              </c:numCache>
            </c:numRef>
          </c:val>
        </c:ser>
        <c:ser>
          <c:idx val="3"/>
          <c:order val="3"/>
          <c:tx>
            <c:strRef>
              <c:f>'Chart Data'!$E$16</c:f>
              <c:strCache>
                <c:ptCount val="1"/>
                <c:pt idx="0">
                  <c:v>Scotland 2015/16</c:v>
                </c:pt>
              </c:strCache>
            </c:strRef>
          </c:tx>
          <c:spPr>
            <a:ln>
              <a:solidFill>
                <a:schemeClr val="tx2"/>
              </a:solidFill>
            </a:ln>
          </c:spPr>
          <c:marker>
            <c:symbol val="none"/>
          </c:marker>
          <c:val>
            <c:numRef>
              <c:f>'Chart Data'!$E$17:$E$30</c:f>
              <c:numCache>
                <c:formatCode>#,##0.0000</c:formatCode>
                <c:ptCount val="14"/>
                <c:pt idx="0">
                  <c:v>9.6201278763116669</c:v>
                </c:pt>
                <c:pt idx="1">
                  <c:v>9.6201278763116669</c:v>
                </c:pt>
                <c:pt idx="2">
                  <c:v>9.6201278763116669</c:v>
                </c:pt>
                <c:pt idx="3">
                  <c:v>9.6201278763116669</c:v>
                </c:pt>
                <c:pt idx="4">
                  <c:v>9.6201278763116669</c:v>
                </c:pt>
                <c:pt idx="5">
                  <c:v>9.6201278763116669</c:v>
                </c:pt>
                <c:pt idx="6">
                  <c:v>9.6201278763116669</c:v>
                </c:pt>
                <c:pt idx="7">
                  <c:v>9.6201278763116669</c:v>
                </c:pt>
                <c:pt idx="8">
                  <c:v>9.6201278763116669</c:v>
                </c:pt>
                <c:pt idx="9">
                  <c:v>9.6201278763116669</c:v>
                </c:pt>
                <c:pt idx="10">
                  <c:v>9.6201278763116669</c:v>
                </c:pt>
                <c:pt idx="11">
                  <c:v>9.6201278763116669</c:v>
                </c:pt>
                <c:pt idx="12">
                  <c:v>9.6201278763116669</c:v>
                </c:pt>
                <c:pt idx="13">
                  <c:v>9.6201278763116669</c:v>
                </c:pt>
              </c:numCache>
            </c:numRef>
          </c:val>
        </c:ser>
        <c:marker val="1"/>
        <c:axId val="82538880"/>
        <c:axId val="82540416"/>
      </c:lineChart>
      <c:catAx>
        <c:axId val="82538880"/>
        <c:scaling>
          <c:orientation val="minMax"/>
        </c:scaling>
        <c:axPos val="b"/>
        <c:numFmt formatCode="General" sourceLinked="1"/>
        <c:majorTickMark val="cross"/>
        <c:tickLblPos val="nextTo"/>
        <c:spPr>
          <a:ln>
            <a:solidFill>
              <a:srgbClr val="000000"/>
            </a:solidFill>
          </a:ln>
        </c:spPr>
        <c:txPr>
          <a:bodyPr rot="-1800000" vert="horz"/>
          <a:lstStyle/>
          <a:p>
            <a:pPr>
              <a:defRPr sz="1000" b="0" i="0" u="none" strike="noStrike" baseline="0">
                <a:solidFill>
                  <a:srgbClr val="000000"/>
                </a:solidFill>
                <a:latin typeface="Arial" pitchFamily="34" charset="0"/>
                <a:ea typeface="Calibri"/>
                <a:cs typeface="Arial" pitchFamily="34" charset="0"/>
              </a:defRPr>
            </a:pPr>
            <a:endParaRPr lang="en-US"/>
          </a:p>
        </c:txPr>
        <c:crossAx val="82540416"/>
        <c:crosses val="autoZero"/>
        <c:auto val="1"/>
        <c:lblAlgn val="ctr"/>
        <c:lblOffset val="100"/>
      </c:catAx>
      <c:valAx>
        <c:axId val="82540416"/>
        <c:scaling>
          <c:orientation val="minMax"/>
        </c:scaling>
        <c:axPos val="l"/>
        <c:majorGridlines>
          <c:spPr>
            <a:ln>
              <a:solidFill>
                <a:schemeClr val="bg1">
                  <a:lumMod val="75000"/>
                </a:schemeClr>
              </a:solidFill>
            </a:ln>
          </c:spPr>
        </c:majorGridlines>
        <c:title>
          <c:tx>
            <c:rich>
              <a:bodyPr rot="-5400000" vert="horz"/>
              <a:lstStyle/>
              <a:p>
                <a:pPr>
                  <a:defRPr sz="1200">
                    <a:solidFill>
                      <a:srgbClr val="000000"/>
                    </a:solidFill>
                    <a:latin typeface="Arial" pitchFamily="34" charset="0"/>
                    <a:cs typeface="Arial" pitchFamily="34" charset="0"/>
                  </a:defRPr>
                </a:pPr>
                <a:r>
                  <a:rPr lang="en-GB" sz="1200" b="1" i="0" baseline="0">
                    <a:solidFill>
                      <a:srgbClr val="000000"/>
                    </a:solidFill>
                    <a:latin typeface="Arial" pitchFamily="34" charset="0"/>
                    <a:cs typeface="Arial" pitchFamily="34" charset="0"/>
                  </a:rPr>
                  <a:t>DDDs per 10,000 Pop / Day</a:t>
                </a:r>
                <a:endParaRPr lang="en-GB" sz="1200">
                  <a:solidFill>
                    <a:srgbClr val="000000"/>
                  </a:solidFill>
                  <a:latin typeface="Arial" pitchFamily="34" charset="0"/>
                  <a:cs typeface="Arial" pitchFamily="34" charset="0"/>
                </a:endParaRPr>
              </a:p>
            </c:rich>
          </c:tx>
          <c:layout>
            <c:manualLayout>
              <c:xMode val="edge"/>
              <c:yMode val="edge"/>
              <c:x val="1.6761058451816781E-2"/>
              <c:y val="8.58561606160618E-2"/>
            </c:manualLayout>
          </c:layout>
        </c:title>
        <c:numFmt formatCode="#,##0" sourceLinked="0"/>
        <c:tickLblPos val="nextTo"/>
        <c:txPr>
          <a:bodyPr rot="0" vert="horz"/>
          <a:lstStyle/>
          <a:p>
            <a:pPr>
              <a:defRPr sz="1200" b="0" i="0" u="none" strike="noStrike" baseline="0">
                <a:solidFill>
                  <a:srgbClr val="000000"/>
                </a:solidFill>
                <a:latin typeface="Arial" pitchFamily="34" charset="0"/>
                <a:ea typeface="Calibri"/>
                <a:cs typeface="Arial" pitchFamily="34" charset="0"/>
              </a:defRPr>
            </a:pPr>
            <a:endParaRPr lang="en-US"/>
          </a:p>
        </c:txPr>
        <c:crossAx val="82538880"/>
        <c:crosses val="autoZero"/>
        <c:crossBetween val="between"/>
      </c:valAx>
    </c:plotArea>
    <c:legend>
      <c:legendPos val="r"/>
      <c:layout>
        <c:manualLayout>
          <c:xMode val="edge"/>
          <c:yMode val="edge"/>
          <c:x val="0.11436861506055818"/>
          <c:y val="0.91145847084708476"/>
          <c:w val="0.78531542917324859"/>
          <c:h val="8.7224147414741493E-2"/>
        </c:manualLayout>
      </c:layout>
      <c:txPr>
        <a:bodyPr/>
        <a:lstStyle/>
        <a:p>
          <a:pPr>
            <a:defRPr sz="10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ln>
      <a:noFill/>
    </a:ln>
  </c:spPr>
  <c:txPr>
    <a:bodyPr/>
    <a:lstStyle/>
    <a:p>
      <a:pPr>
        <a:defRPr sz="1000" b="0" i="0" u="none" strike="noStrike" baseline="0">
          <a:solidFill>
            <a:srgbClr val="003366"/>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style val="15"/>
  <c:chart>
    <c:autoTitleDeleted val="1"/>
    <c:plotArea>
      <c:layout>
        <c:manualLayout>
          <c:layoutTarget val="inner"/>
          <c:xMode val="edge"/>
          <c:yMode val="edge"/>
          <c:x val="0.10979041600842562"/>
          <c:y val="4.3512377662636804E-2"/>
          <c:w val="0.8718183254344396"/>
          <c:h val="0.82028756476683651"/>
        </c:manualLayout>
      </c:layout>
      <c:barChart>
        <c:barDir val="col"/>
        <c:grouping val="clustered"/>
        <c:ser>
          <c:idx val="4"/>
          <c:order val="0"/>
          <c:tx>
            <c:strRef>
              <c:f>'Table 1 - Patients'!$G$78</c:f>
              <c:strCache>
                <c:ptCount val="1"/>
              </c:strCache>
            </c:strRef>
          </c:tx>
          <c:spPr>
            <a:solidFill>
              <a:schemeClr val="tx1"/>
            </a:solidFill>
            <a:ln>
              <a:solidFill>
                <a:srgbClr val="092869"/>
              </a:solidFill>
            </a:ln>
            <a:effectLst/>
          </c:spPr>
          <c:cat>
            <c:strRef>
              <c:f>'Table 1 - Patients'!$B$79:$B$83</c:f>
              <c:strCache>
                <c:ptCount val="5"/>
                <c:pt idx="0">
                  <c:v>1 - Most Deprived</c:v>
                </c:pt>
                <c:pt idx="1">
                  <c:v>2</c:v>
                </c:pt>
                <c:pt idx="2">
                  <c:v>3</c:v>
                </c:pt>
                <c:pt idx="3">
                  <c:v>4</c:v>
                </c:pt>
                <c:pt idx="4">
                  <c:v>5 - Least Deprived</c:v>
                </c:pt>
              </c:strCache>
            </c:strRef>
          </c:cat>
          <c:val>
            <c:numRef>
              <c:f>'Table 1 - Patients'!$I$79:$I$83</c:f>
              <c:numCache>
                <c:formatCode>#,##0</c:formatCode>
                <c:ptCount val="5"/>
                <c:pt idx="0">
                  <c:v>3561</c:v>
                </c:pt>
                <c:pt idx="1">
                  <c:v>2322</c:v>
                </c:pt>
                <c:pt idx="2">
                  <c:v>1664</c:v>
                </c:pt>
                <c:pt idx="3">
                  <c:v>1130</c:v>
                </c:pt>
                <c:pt idx="4" formatCode="General">
                  <c:v>707</c:v>
                </c:pt>
              </c:numCache>
            </c:numRef>
          </c:val>
        </c:ser>
        <c:gapWidth val="167"/>
        <c:axId val="82556416"/>
        <c:axId val="82558336"/>
      </c:barChart>
      <c:catAx>
        <c:axId val="82556416"/>
        <c:scaling>
          <c:orientation val="minMax"/>
        </c:scaling>
        <c:axPos val="b"/>
        <c:title>
          <c:tx>
            <c:rich>
              <a:bodyPr/>
              <a:lstStyle/>
              <a:p>
                <a:pPr>
                  <a:defRPr/>
                </a:pPr>
                <a:r>
                  <a:rPr lang="en-GB" sz="1200" b="1">
                    <a:solidFill>
                      <a:srgbClr val="000000"/>
                    </a:solidFill>
                    <a:latin typeface="Arial" pitchFamily="34" charset="0"/>
                    <a:cs typeface="Arial" pitchFamily="34" charset="0"/>
                  </a:rPr>
                  <a:t>SIMD Quintile</a:t>
                </a:r>
              </a:p>
            </c:rich>
          </c:tx>
        </c:title>
        <c:numFmt formatCode="#,##0" sourceLinked="1"/>
        <c:tickLblPos val="nextTo"/>
        <c:spPr>
          <a:ln>
            <a:solidFill>
              <a:srgbClr val="000000"/>
            </a:solidFill>
          </a:ln>
        </c:spPr>
        <c:txPr>
          <a:bodyPr rot="0" vert="horz"/>
          <a:lstStyle/>
          <a:p>
            <a:pPr>
              <a:defRPr sz="1200" b="0" i="0" u="none" strike="noStrike" baseline="0">
                <a:solidFill>
                  <a:srgbClr val="000000"/>
                </a:solidFill>
                <a:latin typeface="Arial" pitchFamily="34" charset="0"/>
                <a:ea typeface="Calibri"/>
                <a:cs typeface="Arial" pitchFamily="34" charset="0"/>
              </a:defRPr>
            </a:pPr>
            <a:endParaRPr lang="en-US"/>
          </a:p>
        </c:txPr>
        <c:crossAx val="82558336"/>
        <c:crosses val="autoZero"/>
        <c:auto val="1"/>
        <c:lblAlgn val="ctr"/>
        <c:lblOffset val="100"/>
      </c:catAx>
      <c:valAx>
        <c:axId val="82558336"/>
        <c:scaling>
          <c:orientation val="minMax"/>
        </c:scaling>
        <c:axPos val="l"/>
        <c:majorGridlines>
          <c:spPr>
            <a:ln>
              <a:solidFill>
                <a:schemeClr val="bg1">
                  <a:lumMod val="75000"/>
                </a:schemeClr>
              </a:solidFill>
            </a:ln>
          </c:spPr>
        </c:majorGridlines>
        <c:title>
          <c:tx>
            <c:rich>
              <a:bodyPr rot="-5400000" vert="horz"/>
              <a:lstStyle/>
              <a:p>
                <a:pPr>
                  <a:defRPr sz="1200" b="1">
                    <a:solidFill>
                      <a:srgbClr val="000000"/>
                    </a:solidFill>
                    <a:latin typeface="Arial" pitchFamily="34" charset="0"/>
                    <a:cs typeface="Arial" pitchFamily="34" charset="0"/>
                  </a:defRPr>
                </a:pPr>
                <a:r>
                  <a:rPr lang="en-GB" sz="1200" b="1">
                    <a:solidFill>
                      <a:srgbClr val="000000"/>
                    </a:solidFill>
                    <a:latin typeface="Arial" pitchFamily="34" charset="0"/>
                    <a:cs typeface="Arial" pitchFamily="34" charset="0"/>
                  </a:rPr>
                  <a:t>Number</a:t>
                </a:r>
                <a:r>
                  <a:rPr lang="en-GB" sz="1200" b="1" baseline="0">
                    <a:solidFill>
                      <a:srgbClr val="000000"/>
                    </a:solidFill>
                    <a:latin typeface="Arial" pitchFamily="34" charset="0"/>
                    <a:cs typeface="Arial" pitchFamily="34" charset="0"/>
                  </a:rPr>
                  <a:t> of Patients</a:t>
                </a:r>
                <a:endParaRPr lang="en-GB" sz="1200" b="1">
                  <a:solidFill>
                    <a:srgbClr val="000000"/>
                  </a:solidFill>
                  <a:latin typeface="Arial" pitchFamily="34" charset="0"/>
                  <a:cs typeface="Arial" pitchFamily="34" charset="0"/>
                </a:endParaRPr>
              </a:p>
            </c:rich>
          </c:tx>
          <c:layout>
            <c:manualLayout>
              <c:xMode val="edge"/>
              <c:yMode val="edge"/>
              <c:x val="1.0031595576619277E-2"/>
              <c:y val="0.2379314910765698"/>
            </c:manualLayout>
          </c:layout>
        </c:title>
        <c:numFmt formatCode="#,##0" sourceLinked="1"/>
        <c:tickLblPos val="nextTo"/>
        <c:txPr>
          <a:bodyPr rot="0" vert="horz"/>
          <a:lstStyle/>
          <a:p>
            <a:pPr>
              <a:defRPr sz="1200" b="0" i="0" u="none" strike="noStrike" baseline="0">
                <a:solidFill>
                  <a:srgbClr val="000000"/>
                </a:solidFill>
                <a:latin typeface="Arial" pitchFamily="34" charset="0"/>
                <a:ea typeface="Calibri"/>
                <a:cs typeface="Arial" pitchFamily="34" charset="0"/>
              </a:defRPr>
            </a:pPr>
            <a:endParaRPr lang="en-US"/>
          </a:p>
        </c:txPr>
        <c:crossAx val="82556416"/>
        <c:crosses val="autoZero"/>
        <c:crossBetween val="between"/>
      </c:valAx>
    </c:plotArea>
    <c:plotVisOnly val="1"/>
    <c:dispBlanksAs val="gap"/>
  </c:chart>
  <c:spPr>
    <a:ln>
      <a:noFill/>
    </a:ln>
  </c:spPr>
  <c:txPr>
    <a:bodyPr/>
    <a:lstStyle/>
    <a:p>
      <a:pPr>
        <a:defRPr sz="1000" b="0" i="0" u="none" strike="noStrike" baseline="0">
          <a:solidFill>
            <a:srgbClr val="003366"/>
          </a:solidFill>
          <a:latin typeface="Calibri"/>
          <a:ea typeface="Calibri"/>
          <a:cs typeface="Calibri"/>
        </a:defRPr>
      </a:pPr>
      <a:endParaRPr lang="en-US"/>
    </a:p>
  </c:txPr>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128588</xdr:rowOff>
    </xdr:from>
    <xdr:to>
      <xdr:col>1</xdr:col>
      <xdr:colOff>611508</xdr:colOff>
      <xdr:row>3</xdr:row>
      <xdr:rowOff>609900</xdr:rowOff>
    </xdr:to>
    <xdr:pic>
      <xdr:nvPicPr>
        <xdr:cNvPr id="2529" name="Picture 6" descr="NSS_Logo"/>
        <xdr:cNvPicPr>
          <a:picLocks noChangeAspect="1" noChangeArrowheads="1"/>
        </xdr:cNvPicPr>
      </xdr:nvPicPr>
      <xdr:blipFill>
        <a:blip xmlns:r="http://schemas.openxmlformats.org/officeDocument/2006/relationships" r:embed="rId1" cstate="print"/>
        <a:srcRect/>
        <a:stretch>
          <a:fillRect/>
        </a:stretch>
      </xdr:blipFill>
      <xdr:spPr bwMode="auto">
        <a:xfrm>
          <a:off x="138113" y="461963"/>
          <a:ext cx="592458" cy="648000"/>
        </a:xfrm>
        <a:prstGeom prst="rect">
          <a:avLst/>
        </a:prstGeom>
        <a:noFill/>
        <a:ln w="9525">
          <a:noFill/>
          <a:miter lim="800000"/>
          <a:headEnd/>
          <a:tailEnd/>
        </a:ln>
      </xdr:spPr>
    </xdr:pic>
    <xdr:clientData/>
  </xdr:twoCellAnchor>
  <xdr:twoCellAnchor editAs="oneCell">
    <xdr:from>
      <xdr:col>11</xdr:col>
      <xdr:colOff>523875</xdr:colOff>
      <xdr:row>2</xdr:row>
      <xdr:rowOff>95250</xdr:rowOff>
    </xdr:from>
    <xdr:to>
      <xdr:col>12</xdr:col>
      <xdr:colOff>600075</xdr:colOff>
      <xdr:row>3</xdr:row>
      <xdr:rowOff>600075</xdr:rowOff>
    </xdr:to>
    <xdr:pic>
      <xdr:nvPicPr>
        <xdr:cNvPr id="2530" name="Picture 7" descr="ISD_Scotland"/>
        <xdr:cNvPicPr>
          <a:picLocks noChangeAspect="1" noChangeArrowheads="1"/>
        </xdr:cNvPicPr>
      </xdr:nvPicPr>
      <xdr:blipFill>
        <a:blip xmlns:r="http://schemas.openxmlformats.org/officeDocument/2006/relationships" r:embed="rId2" cstate="print"/>
        <a:srcRect/>
        <a:stretch>
          <a:fillRect/>
        </a:stretch>
      </xdr:blipFill>
      <xdr:spPr bwMode="auto">
        <a:xfrm>
          <a:off x="11029950" y="419100"/>
          <a:ext cx="685800" cy="666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104774</xdr:colOff>
      <xdr:row>1</xdr:row>
      <xdr:rowOff>85724</xdr:rowOff>
    </xdr:from>
    <xdr:to>
      <xdr:col>1</xdr:col>
      <xdr:colOff>568715</xdr:colOff>
      <xdr:row>3</xdr:row>
      <xdr:rowOff>375136</xdr:rowOff>
    </xdr:to>
    <xdr:pic>
      <xdr:nvPicPr>
        <xdr:cNvPr id="3553" name="Picture 1" descr="NSS_Logo"/>
        <xdr:cNvPicPr preferRelativeResize="0">
          <a:picLocks noChangeArrowheads="1"/>
        </xdr:cNvPicPr>
      </xdr:nvPicPr>
      <xdr:blipFill>
        <a:blip xmlns:r="http://schemas.openxmlformats.org/officeDocument/2006/relationships" r:embed="rId1" cstate="print"/>
        <a:srcRect/>
        <a:stretch>
          <a:fillRect/>
        </a:stretch>
      </xdr:blipFill>
      <xdr:spPr bwMode="auto">
        <a:xfrm>
          <a:off x="104774" y="265018"/>
          <a:ext cx="576000" cy="648000"/>
        </a:xfrm>
        <a:prstGeom prst="rect">
          <a:avLst/>
        </a:prstGeom>
        <a:noFill/>
        <a:ln w="9525">
          <a:noFill/>
          <a:miter lim="800000"/>
          <a:headEnd/>
          <a:tailEnd/>
        </a:ln>
      </xdr:spPr>
    </xdr:pic>
    <xdr:clientData/>
  </xdr:twoCellAnchor>
  <xdr:twoCellAnchor editAs="oneCell">
    <xdr:from>
      <xdr:col>4</xdr:col>
      <xdr:colOff>47625</xdr:colOff>
      <xdr:row>2</xdr:row>
      <xdr:rowOff>74518</xdr:rowOff>
    </xdr:from>
    <xdr:to>
      <xdr:col>5</xdr:col>
      <xdr:colOff>139435</xdr:colOff>
      <xdr:row>3</xdr:row>
      <xdr:rowOff>543224</xdr:rowOff>
    </xdr:to>
    <xdr:pic>
      <xdr:nvPicPr>
        <xdr:cNvPr id="3554" name="Picture 2" descr="ISD_Scotland"/>
        <xdr:cNvPicPr>
          <a:picLocks noChangeAspect="1" noChangeArrowheads="1"/>
        </xdr:cNvPicPr>
      </xdr:nvPicPr>
      <xdr:blipFill>
        <a:blip xmlns:r="http://schemas.openxmlformats.org/officeDocument/2006/relationships" r:embed="rId2" cstate="print"/>
        <a:srcRect/>
        <a:stretch>
          <a:fillRect/>
        </a:stretch>
      </xdr:blipFill>
      <xdr:spPr bwMode="auto">
        <a:xfrm>
          <a:off x="5504890" y="433106"/>
          <a:ext cx="696927" cy="648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110378</xdr:colOff>
      <xdr:row>2</xdr:row>
      <xdr:rowOff>139514</xdr:rowOff>
    </xdr:from>
    <xdr:to>
      <xdr:col>1</xdr:col>
      <xdr:colOff>574319</xdr:colOff>
      <xdr:row>3</xdr:row>
      <xdr:rowOff>608220</xdr:rowOff>
    </xdr:to>
    <xdr:pic>
      <xdr:nvPicPr>
        <xdr:cNvPr id="1509" name="Picture 1" descr="NSS_Logo"/>
        <xdr:cNvPicPr>
          <a:picLocks noChangeArrowheads="1"/>
        </xdr:cNvPicPr>
      </xdr:nvPicPr>
      <xdr:blipFill>
        <a:blip xmlns:r="http://schemas.openxmlformats.org/officeDocument/2006/relationships" r:embed="rId1" cstate="print"/>
        <a:srcRect/>
        <a:stretch>
          <a:fillRect/>
        </a:stretch>
      </xdr:blipFill>
      <xdr:spPr bwMode="auto">
        <a:xfrm>
          <a:off x="110378" y="498102"/>
          <a:ext cx="576000" cy="648000"/>
        </a:xfrm>
        <a:prstGeom prst="rect">
          <a:avLst/>
        </a:prstGeom>
        <a:noFill/>
        <a:ln w="9525">
          <a:noFill/>
          <a:miter lim="800000"/>
          <a:headEnd/>
          <a:tailEnd/>
        </a:ln>
      </xdr:spPr>
    </xdr:pic>
    <xdr:clientData/>
  </xdr:twoCellAnchor>
  <xdr:twoCellAnchor editAs="oneCell">
    <xdr:from>
      <xdr:col>9</xdr:col>
      <xdr:colOff>129428</xdr:colOff>
      <xdr:row>2</xdr:row>
      <xdr:rowOff>53228</xdr:rowOff>
    </xdr:from>
    <xdr:to>
      <xdr:col>9</xdr:col>
      <xdr:colOff>844501</xdr:colOff>
      <xdr:row>3</xdr:row>
      <xdr:rowOff>521934</xdr:rowOff>
    </xdr:to>
    <xdr:pic>
      <xdr:nvPicPr>
        <xdr:cNvPr id="1510" name="Picture 2" descr="ISD_Scotland"/>
        <xdr:cNvPicPr>
          <a:picLocks noChangeAspect="1" noChangeArrowheads="1"/>
        </xdr:cNvPicPr>
      </xdr:nvPicPr>
      <xdr:blipFill>
        <a:blip xmlns:r="http://schemas.openxmlformats.org/officeDocument/2006/relationships" r:embed="rId2" cstate="print"/>
        <a:srcRect/>
        <a:stretch>
          <a:fillRect/>
        </a:stretch>
      </xdr:blipFill>
      <xdr:spPr bwMode="auto">
        <a:xfrm>
          <a:off x="8881222" y="411816"/>
          <a:ext cx="715073" cy="648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93009</xdr:colOff>
      <xdr:row>2</xdr:row>
      <xdr:rowOff>17369</xdr:rowOff>
    </xdr:from>
    <xdr:to>
      <xdr:col>1</xdr:col>
      <xdr:colOff>585104</xdr:colOff>
      <xdr:row>3</xdr:row>
      <xdr:rowOff>486075</xdr:rowOff>
    </xdr:to>
    <xdr:pic>
      <xdr:nvPicPr>
        <xdr:cNvPr id="4577" name="Picture 3" descr="NSS_Logo"/>
        <xdr:cNvPicPr>
          <a:picLocks noChangeAspect="1" noChangeArrowheads="1"/>
        </xdr:cNvPicPr>
      </xdr:nvPicPr>
      <xdr:blipFill>
        <a:blip xmlns:r="http://schemas.openxmlformats.org/officeDocument/2006/relationships" r:embed="rId1" cstate="print"/>
        <a:srcRect/>
        <a:stretch>
          <a:fillRect/>
        </a:stretch>
      </xdr:blipFill>
      <xdr:spPr bwMode="auto">
        <a:xfrm>
          <a:off x="93009" y="375957"/>
          <a:ext cx="604154" cy="648000"/>
        </a:xfrm>
        <a:prstGeom prst="rect">
          <a:avLst/>
        </a:prstGeom>
        <a:noFill/>
        <a:ln w="9525">
          <a:noFill/>
          <a:miter lim="800000"/>
          <a:headEnd/>
          <a:tailEnd/>
        </a:ln>
      </xdr:spPr>
    </xdr:pic>
    <xdr:clientData/>
  </xdr:twoCellAnchor>
  <xdr:twoCellAnchor editAs="oneCell">
    <xdr:from>
      <xdr:col>9</xdr:col>
      <xdr:colOff>316005</xdr:colOff>
      <xdr:row>2</xdr:row>
      <xdr:rowOff>36419</xdr:rowOff>
    </xdr:from>
    <xdr:to>
      <xdr:col>10</xdr:col>
      <xdr:colOff>137152</xdr:colOff>
      <xdr:row>3</xdr:row>
      <xdr:rowOff>505125</xdr:rowOff>
    </xdr:to>
    <xdr:pic>
      <xdr:nvPicPr>
        <xdr:cNvPr id="4578" name="Picture 4" descr="ISD_Scotland"/>
        <xdr:cNvPicPr>
          <a:picLocks noChangeArrowheads="1"/>
        </xdr:cNvPicPr>
      </xdr:nvPicPr>
      <xdr:blipFill>
        <a:blip xmlns:r="http://schemas.openxmlformats.org/officeDocument/2006/relationships" r:embed="rId2" cstate="print"/>
        <a:srcRect/>
        <a:stretch>
          <a:fillRect/>
        </a:stretch>
      </xdr:blipFill>
      <xdr:spPr bwMode="auto">
        <a:xfrm>
          <a:off x="7767917" y="395007"/>
          <a:ext cx="684000" cy="648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143436</xdr:colOff>
      <xdr:row>1</xdr:row>
      <xdr:rowOff>142874</xdr:rowOff>
    </xdr:from>
    <xdr:to>
      <xdr:col>10</xdr:col>
      <xdr:colOff>31818</xdr:colOff>
      <xdr:row>5</xdr:row>
      <xdr:rowOff>73697</xdr:rowOff>
    </xdr:to>
    <xdr:pic>
      <xdr:nvPicPr>
        <xdr:cNvPr id="5624" name="Picture 4" descr="ISD_Scotland"/>
        <xdr:cNvPicPr>
          <a:picLocks noChangeArrowheads="1"/>
        </xdr:cNvPicPr>
      </xdr:nvPicPr>
      <xdr:blipFill>
        <a:blip xmlns:r="http://schemas.openxmlformats.org/officeDocument/2006/relationships" r:embed="rId1" cstate="print"/>
        <a:srcRect/>
        <a:stretch>
          <a:fillRect/>
        </a:stretch>
      </xdr:blipFill>
      <xdr:spPr bwMode="auto">
        <a:xfrm>
          <a:off x="7920318" y="322168"/>
          <a:ext cx="684000" cy="648000"/>
        </a:xfrm>
        <a:prstGeom prst="rect">
          <a:avLst/>
        </a:prstGeom>
        <a:noFill/>
        <a:ln w="9525">
          <a:noFill/>
          <a:miter lim="800000"/>
          <a:headEnd/>
          <a:tailEnd/>
        </a:ln>
      </xdr:spPr>
    </xdr:pic>
    <xdr:clientData/>
  </xdr:twoCellAnchor>
  <xdr:twoCellAnchor editAs="oneCell">
    <xdr:from>
      <xdr:col>1</xdr:col>
      <xdr:colOff>76202</xdr:colOff>
      <xdr:row>1</xdr:row>
      <xdr:rowOff>77881</xdr:rowOff>
    </xdr:from>
    <xdr:to>
      <xdr:col>1</xdr:col>
      <xdr:colOff>652202</xdr:colOff>
      <xdr:row>5</xdr:row>
      <xdr:rowOff>8704</xdr:rowOff>
    </xdr:to>
    <xdr:pic>
      <xdr:nvPicPr>
        <xdr:cNvPr id="5625" name="Picture 1" descr="NSS_Logo"/>
        <xdr:cNvPicPr>
          <a:picLocks noChangeArrowheads="1"/>
        </xdr:cNvPicPr>
      </xdr:nvPicPr>
      <xdr:blipFill>
        <a:blip xmlns:r="http://schemas.openxmlformats.org/officeDocument/2006/relationships" r:embed="rId2" cstate="print"/>
        <a:srcRect/>
        <a:stretch>
          <a:fillRect/>
        </a:stretch>
      </xdr:blipFill>
      <xdr:spPr bwMode="auto">
        <a:xfrm>
          <a:off x="221878" y="257175"/>
          <a:ext cx="576000" cy="6480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190499</xdr:rowOff>
    </xdr:from>
    <xdr:to>
      <xdr:col>1</xdr:col>
      <xdr:colOff>636631</xdr:colOff>
      <xdr:row>4</xdr:row>
      <xdr:rowOff>76499</xdr:rowOff>
    </xdr:to>
    <xdr:pic>
      <xdr:nvPicPr>
        <xdr:cNvPr id="878753" name="Picture 13" descr="NSS_Logo"/>
        <xdr:cNvPicPr>
          <a:picLocks noChangeAspect="1" noChangeArrowheads="1"/>
        </xdr:cNvPicPr>
      </xdr:nvPicPr>
      <xdr:blipFill>
        <a:blip xmlns:r="http://schemas.openxmlformats.org/officeDocument/2006/relationships" r:embed="rId1" cstate="print"/>
        <a:srcRect/>
        <a:stretch>
          <a:fillRect/>
        </a:stretch>
      </xdr:blipFill>
      <xdr:spPr bwMode="auto">
        <a:xfrm>
          <a:off x="156882" y="190499"/>
          <a:ext cx="636631" cy="648000"/>
        </a:xfrm>
        <a:prstGeom prst="rect">
          <a:avLst/>
        </a:prstGeom>
        <a:noFill/>
        <a:ln w="9525">
          <a:noFill/>
          <a:miter lim="800000"/>
          <a:headEnd/>
          <a:tailEnd/>
        </a:ln>
      </xdr:spPr>
    </xdr:pic>
    <xdr:clientData/>
  </xdr:twoCellAnchor>
  <xdr:twoCellAnchor editAs="oneCell">
    <xdr:from>
      <xdr:col>11</xdr:col>
      <xdr:colOff>474009</xdr:colOff>
      <xdr:row>1</xdr:row>
      <xdr:rowOff>52106</xdr:rowOff>
    </xdr:from>
    <xdr:to>
      <xdr:col>12</xdr:col>
      <xdr:colOff>579752</xdr:colOff>
      <xdr:row>4</xdr:row>
      <xdr:rowOff>128606</xdr:rowOff>
    </xdr:to>
    <xdr:pic>
      <xdr:nvPicPr>
        <xdr:cNvPr id="878754" name="Picture 14" descr="ISD_Scotland"/>
        <xdr:cNvPicPr>
          <a:picLocks noChangeAspect="1" noChangeArrowheads="1"/>
        </xdr:cNvPicPr>
      </xdr:nvPicPr>
      <xdr:blipFill>
        <a:blip xmlns:r="http://schemas.openxmlformats.org/officeDocument/2006/relationships" r:embed="rId2" cstate="print"/>
        <a:srcRect/>
        <a:stretch>
          <a:fillRect/>
        </a:stretch>
      </xdr:blipFill>
      <xdr:spPr bwMode="auto">
        <a:xfrm>
          <a:off x="6816538" y="242606"/>
          <a:ext cx="710861" cy="648000"/>
        </a:xfrm>
        <a:prstGeom prst="rect">
          <a:avLst/>
        </a:prstGeom>
        <a:noFill/>
        <a:ln w="9525">
          <a:noFill/>
          <a:miter lim="800000"/>
          <a:headEnd/>
          <a:tailEnd/>
        </a:ln>
      </xdr:spPr>
    </xdr:pic>
    <xdr:clientData/>
  </xdr:twoCellAnchor>
  <xdr:twoCellAnchor>
    <xdr:from>
      <xdr:col>0</xdr:col>
      <xdr:colOff>49304</xdr:colOff>
      <xdr:row>52</xdr:row>
      <xdr:rowOff>117101</xdr:rowOff>
    </xdr:from>
    <xdr:to>
      <xdr:col>13</xdr:col>
      <xdr:colOff>92539</xdr:colOff>
      <xdr:row>73</xdr:row>
      <xdr:rowOff>29395</xdr:rowOff>
    </xdr:to>
    <xdr:graphicFrame macro="">
      <xdr:nvGraphicFramePr>
        <xdr:cNvPr id="87875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76199</xdr:colOff>
      <xdr:row>11</xdr:row>
      <xdr:rowOff>10085</xdr:rowOff>
    </xdr:from>
    <xdr:to>
      <xdr:col>13</xdr:col>
      <xdr:colOff>119434</xdr:colOff>
      <xdr:row>29</xdr:row>
      <xdr:rowOff>55085</xdr:rowOff>
    </xdr:to>
    <xdr:graphicFrame macro="">
      <xdr:nvGraphicFramePr>
        <xdr:cNvPr id="87875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15128</xdr:colOff>
      <xdr:row>31</xdr:row>
      <xdr:rowOff>152960</xdr:rowOff>
    </xdr:from>
    <xdr:to>
      <xdr:col>13</xdr:col>
      <xdr:colOff>58363</xdr:colOff>
      <xdr:row>49</xdr:row>
      <xdr:rowOff>179960</xdr:rowOff>
    </xdr:to>
    <xdr:graphicFrame macro="">
      <xdr:nvGraphicFramePr>
        <xdr:cNvPr id="87875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25213</xdr:colOff>
      <xdr:row>98</xdr:row>
      <xdr:rowOff>123825</xdr:rowOff>
    </xdr:from>
    <xdr:to>
      <xdr:col>13</xdr:col>
      <xdr:colOff>68448</xdr:colOff>
      <xdr:row>117</xdr:row>
      <xdr:rowOff>140325</xdr:rowOff>
    </xdr:to>
    <xdr:graphicFrame macro="">
      <xdr:nvGraphicFramePr>
        <xdr:cNvPr id="87875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48746</xdr:colOff>
      <xdr:row>76</xdr:row>
      <xdr:rowOff>143437</xdr:rowOff>
    </xdr:from>
    <xdr:to>
      <xdr:col>13</xdr:col>
      <xdr:colOff>91981</xdr:colOff>
      <xdr:row>94</xdr:row>
      <xdr:rowOff>188437</xdr:rowOff>
    </xdr:to>
    <xdr:graphicFrame macro="">
      <xdr:nvGraphicFramePr>
        <xdr:cNvPr id="87875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0.50395</cdr:x>
      <cdr:y>0.4949</cdr:y>
    </cdr:from>
    <cdr:to>
      <cdr:x>0.51678</cdr:x>
      <cdr:y>0.54444</cdr:y>
    </cdr:to>
    <cdr:sp macro="" textlink="">
      <cdr:nvSpPr>
        <cdr:cNvPr id="32769" name="Text Box 1"/>
        <cdr:cNvSpPr txBox="1">
          <a:spLocks xmlns:a="http://schemas.openxmlformats.org/drawingml/2006/main" noChangeArrowheads="1"/>
        </cdr:cNvSpPr>
      </cdr:nvSpPr>
      <cdr:spPr bwMode="auto">
        <a:xfrm xmlns:a="http://schemas.openxmlformats.org/drawingml/2006/main">
          <a:off x="3684854" y="1653048"/>
          <a:ext cx="93736" cy="1651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 </a:t>
          </a:r>
        </a:p>
      </cdr:txBody>
    </cdr:sp>
  </cdr:relSizeAnchor>
</c:userShapes>
</file>

<file path=xl/theme/theme1.xml><?xml version="1.0" encoding="utf-8"?>
<a:theme xmlns:a="http://schemas.openxmlformats.org/drawingml/2006/main" name="NHS Colours Office 2007 Theme">
  <a:themeElements>
    <a:clrScheme name="NHS Colours">
      <a:dk1>
        <a:srgbClr val="092869"/>
      </a:dk1>
      <a:lt1>
        <a:sysClr val="window" lastClr="FFFFFF"/>
      </a:lt1>
      <a:dk2>
        <a:srgbClr val="0391BF"/>
      </a:dk2>
      <a:lt2>
        <a:srgbClr val="FFFFFF"/>
      </a:lt2>
      <a:accent1>
        <a:srgbClr val="00A15F"/>
      </a:accent1>
      <a:accent2>
        <a:srgbClr val="67BF29"/>
      </a:accent2>
      <a:accent3>
        <a:srgbClr val="6B077B"/>
      </a:accent3>
      <a:accent4>
        <a:srgbClr val="FF0000"/>
      </a:accent4>
      <a:accent5>
        <a:srgbClr val="EE9C00"/>
      </a:accent5>
      <a:accent6>
        <a:srgbClr val="FFEC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B1:M44"/>
  <sheetViews>
    <sheetView tabSelected="1" zoomScale="80" zoomScaleNormal="80" workbookViewId="0"/>
  </sheetViews>
  <sheetFormatPr defaultRowHeight="12.75"/>
  <cols>
    <col min="1" max="1" width="1.7109375" style="28" customWidth="1"/>
    <col min="2" max="2" width="14.140625" style="28" customWidth="1"/>
    <col min="3" max="3" width="32.140625" style="28" customWidth="1"/>
    <col min="4" max="4" width="30.85546875" style="28" customWidth="1"/>
    <col min="5" max="5" width="12.85546875" style="28" customWidth="1"/>
    <col min="6" max="8" width="11.85546875" style="28" customWidth="1"/>
    <col min="9" max="9" width="12" style="28" customWidth="1"/>
    <col min="10" max="12" width="9.140625" style="28"/>
    <col min="13" max="13" width="9.28515625" style="28" customWidth="1"/>
    <col min="14" max="16384" width="9.140625" style="28"/>
  </cols>
  <sheetData>
    <row r="1" spans="2:13">
      <c r="B1" s="26"/>
    </row>
    <row r="2" spans="2:13" ht="12.75" customHeight="1">
      <c r="M2" s="1" t="s">
        <v>0</v>
      </c>
    </row>
    <row r="4" spans="2:13" ht="50.25" customHeight="1"/>
    <row r="6" spans="2:13" s="32" customFormat="1" ht="17.25" customHeight="1">
      <c r="B6" s="34" t="s">
        <v>1</v>
      </c>
      <c r="C6" s="32" t="s">
        <v>85</v>
      </c>
    </row>
    <row r="7" spans="2:13" s="32" customFormat="1" ht="17.25" customHeight="1">
      <c r="B7" s="34" t="s">
        <v>2</v>
      </c>
      <c r="C7" s="32" t="s">
        <v>181</v>
      </c>
    </row>
    <row r="8" spans="2:13" s="32" customFormat="1" ht="17.25" customHeight="1">
      <c r="B8" s="34" t="s">
        <v>3</v>
      </c>
      <c r="C8" s="35" t="s">
        <v>4</v>
      </c>
    </row>
    <row r="9" spans="2:13" s="32" customFormat="1" ht="32.25" customHeight="1">
      <c r="B9" s="34" t="s">
        <v>5</v>
      </c>
      <c r="C9" s="293" t="s">
        <v>182</v>
      </c>
      <c r="D9" s="293"/>
      <c r="E9" s="293"/>
      <c r="F9" s="293"/>
      <c r="G9" s="293"/>
      <c r="H9" s="293"/>
      <c r="I9" s="293"/>
      <c r="J9" s="293"/>
      <c r="K9" s="293"/>
      <c r="L9" s="293"/>
      <c r="M9" s="293"/>
    </row>
    <row r="10" spans="2:13" s="32" customFormat="1" ht="17.25" customHeight="1">
      <c r="B10" s="34" t="s">
        <v>6</v>
      </c>
      <c r="C10" s="32" t="s">
        <v>183</v>
      </c>
    </row>
    <row r="11" spans="2:13" s="37" customFormat="1" ht="11.25" customHeight="1">
      <c r="B11" s="36"/>
      <c r="C11" s="36"/>
      <c r="D11" s="36"/>
      <c r="E11" s="36"/>
      <c r="F11" s="36"/>
      <c r="G11" s="36"/>
      <c r="H11" s="36"/>
      <c r="I11" s="36"/>
      <c r="J11" s="36"/>
      <c r="K11" s="36"/>
      <c r="L11" s="36"/>
      <c r="M11" s="36"/>
    </row>
    <row r="12" spans="2:13" s="37" customFormat="1" ht="11.25" customHeight="1">
      <c r="B12" s="38"/>
      <c r="C12" s="38"/>
      <c r="D12" s="38"/>
      <c r="E12" s="38"/>
      <c r="F12" s="38"/>
      <c r="G12" s="38"/>
      <c r="H12" s="38"/>
    </row>
    <row r="13" spans="2:13" s="32" customFormat="1" ht="18" customHeight="1">
      <c r="B13" s="34" t="s">
        <v>7</v>
      </c>
      <c r="C13" s="6" t="s">
        <v>8</v>
      </c>
      <c r="D13" s="6" t="s">
        <v>9</v>
      </c>
    </row>
    <row r="14" spans="2:13" s="32" customFormat="1" ht="18" customHeight="1">
      <c r="B14" s="34"/>
      <c r="C14" s="32" t="s">
        <v>10</v>
      </c>
      <c r="D14" s="32" t="s">
        <v>10</v>
      </c>
    </row>
    <row r="15" spans="2:13" s="32" customFormat="1" ht="20.25" customHeight="1">
      <c r="C15" s="32" t="s">
        <v>109</v>
      </c>
      <c r="D15" s="292" t="s">
        <v>153</v>
      </c>
      <c r="E15" s="292"/>
      <c r="F15" s="292"/>
      <c r="G15" s="292"/>
      <c r="H15" s="292"/>
      <c r="I15" s="292"/>
      <c r="J15" s="292"/>
      <c r="K15" s="292"/>
      <c r="L15" s="292"/>
    </row>
    <row r="16" spans="2:13" s="32" customFormat="1" ht="18" customHeight="1">
      <c r="C16" s="32" t="s">
        <v>165</v>
      </c>
      <c r="D16" s="32" t="s">
        <v>11</v>
      </c>
    </row>
    <row r="17" spans="2:13" s="32" customFormat="1" ht="18" customHeight="1">
      <c r="C17" s="32" t="s">
        <v>154</v>
      </c>
      <c r="D17" s="32" t="s">
        <v>12</v>
      </c>
    </row>
    <row r="18" spans="2:13" s="32" customFormat="1" ht="18" customHeight="1">
      <c r="C18" s="32" t="s">
        <v>155</v>
      </c>
      <c r="D18" s="32" t="s">
        <v>156</v>
      </c>
      <c r="F18" s="5"/>
      <c r="G18" s="5"/>
      <c r="H18" s="5"/>
      <c r="I18" s="5"/>
      <c r="J18" s="5"/>
    </row>
    <row r="19" spans="2:13" s="10" customFormat="1" ht="12" customHeight="1">
      <c r="B19" s="2"/>
      <c r="C19" s="2"/>
      <c r="D19" s="2"/>
      <c r="E19" s="2"/>
      <c r="F19" s="2"/>
      <c r="G19" s="2"/>
      <c r="H19" s="2"/>
      <c r="I19" s="2"/>
      <c r="J19" s="2"/>
      <c r="K19" s="2"/>
      <c r="L19" s="2"/>
      <c r="M19" s="2"/>
    </row>
    <row r="20" spans="2:13" s="10" customFormat="1" ht="11.25" customHeight="1">
      <c r="B20" s="3"/>
      <c r="C20" s="3"/>
      <c r="D20" s="3"/>
      <c r="E20" s="3"/>
      <c r="F20" s="3"/>
      <c r="G20" s="3"/>
      <c r="H20" s="3"/>
    </row>
    <row r="21" spans="2:13" s="10" customFormat="1" ht="18" customHeight="1">
      <c r="B21" s="4" t="s">
        <v>13</v>
      </c>
      <c r="G21" s="4"/>
    </row>
    <row r="22" spans="2:13" s="32" customFormat="1" ht="28.5" customHeight="1">
      <c r="B22" s="6">
        <v>1</v>
      </c>
      <c r="C22" s="292" t="s">
        <v>14</v>
      </c>
      <c r="D22" s="292"/>
      <c r="E22" s="292"/>
      <c r="F22" s="292"/>
      <c r="G22" s="292"/>
      <c r="H22" s="292"/>
      <c r="I22" s="292"/>
      <c r="J22" s="292"/>
      <c r="K22" s="292"/>
      <c r="L22" s="292"/>
      <c r="M22" s="292"/>
    </row>
    <row r="23" spans="2:13" s="32" customFormat="1" ht="17.25" customHeight="1">
      <c r="B23" s="6">
        <v>2</v>
      </c>
      <c r="C23" s="292" t="s">
        <v>167</v>
      </c>
      <c r="D23" s="292"/>
      <c r="E23" s="292"/>
      <c r="F23" s="292"/>
      <c r="G23" s="292"/>
      <c r="H23" s="292"/>
      <c r="I23" s="292"/>
      <c r="J23" s="292"/>
      <c r="K23" s="292"/>
      <c r="L23" s="292"/>
      <c r="M23" s="292"/>
    </row>
    <row r="24" spans="2:13" s="32" customFormat="1" ht="17.25" customHeight="1">
      <c r="B24" s="6"/>
      <c r="C24" s="5"/>
      <c r="D24" s="7" t="s">
        <v>112</v>
      </c>
      <c r="E24" s="83" t="s">
        <v>15</v>
      </c>
      <c r="F24" s="83" t="s">
        <v>16</v>
      </c>
      <c r="G24" s="83" t="s">
        <v>17</v>
      </c>
      <c r="H24" s="83" t="s">
        <v>18</v>
      </c>
      <c r="I24" s="8" t="s">
        <v>110</v>
      </c>
      <c r="J24" s="8" t="s">
        <v>177</v>
      </c>
      <c r="K24" s="8" t="s">
        <v>184</v>
      </c>
      <c r="L24" s="5"/>
      <c r="M24" s="5"/>
    </row>
    <row r="25" spans="2:13" s="32" customFormat="1" ht="17.25" customHeight="1">
      <c r="B25" s="6"/>
      <c r="C25" s="5"/>
      <c r="D25" s="7" t="s">
        <v>111</v>
      </c>
      <c r="E25" s="152">
        <v>0.85494102930664795</v>
      </c>
      <c r="F25" s="152">
        <v>0.86830429607185389</v>
      </c>
      <c r="G25" s="152">
        <v>0.87211621218800506</v>
      </c>
      <c r="H25" s="152">
        <v>0.88263998523773413</v>
      </c>
      <c r="I25" s="152">
        <v>0.90114180789768117</v>
      </c>
      <c r="J25" s="152">
        <v>0.92410000000000003</v>
      </c>
      <c r="K25" s="152">
        <v>0.94130000000000003</v>
      </c>
      <c r="L25" s="5"/>
      <c r="M25" s="5"/>
    </row>
    <row r="26" spans="2:13" s="79" customFormat="1" ht="17.25" customHeight="1">
      <c r="B26" s="80"/>
      <c r="C26" s="81"/>
      <c r="D26" s="82"/>
      <c r="E26" s="153"/>
      <c r="F26" s="153"/>
      <c r="G26" s="153"/>
      <c r="H26" s="153"/>
      <c r="I26" s="153"/>
      <c r="J26" s="81"/>
      <c r="K26" s="81"/>
      <c r="L26" s="81"/>
      <c r="M26" s="81"/>
    </row>
    <row r="27" spans="2:13" s="79" customFormat="1" ht="17.25" customHeight="1">
      <c r="B27" s="80"/>
      <c r="C27" s="79" t="s">
        <v>113</v>
      </c>
      <c r="D27" s="82"/>
      <c r="E27" s="153"/>
      <c r="F27" s="153"/>
      <c r="G27" s="153"/>
      <c r="H27" s="153"/>
      <c r="I27" s="153"/>
      <c r="J27" s="81"/>
      <c r="K27" s="81"/>
      <c r="L27" s="81"/>
      <c r="M27" s="81"/>
    </row>
    <row r="28" spans="2:13" s="32" customFormat="1" ht="18" customHeight="1">
      <c r="B28" s="6"/>
      <c r="C28" s="33"/>
      <c r="D28" s="7" t="s">
        <v>87</v>
      </c>
      <c r="E28" s="83" t="s">
        <v>15</v>
      </c>
      <c r="F28" s="83" t="s">
        <v>16</v>
      </c>
      <c r="G28" s="83" t="s">
        <v>17</v>
      </c>
      <c r="H28" s="83" t="s">
        <v>18</v>
      </c>
      <c r="I28" s="8" t="s">
        <v>110</v>
      </c>
      <c r="J28" s="8" t="s">
        <v>177</v>
      </c>
      <c r="K28" s="8" t="s">
        <v>184</v>
      </c>
      <c r="L28" s="5"/>
      <c r="M28" s="5"/>
    </row>
    <row r="29" spans="2:13" s="32" customFormat="1" ht="18" customHeight="1">
      <c r="B29" s="6"/>
      <c r="C29" s="33"/>
      <c r="D29" s="7" t="s">
        <v>82</v>
      </c>
      <c r="E29" s="152">
        <v>0.89491203043271517</v>
      </c>
      <c r="F29" s="152">
        <v>0.90256724340325623</v>
      </c>
      <c r="G29" s="152">
        <v>0.89904515138429053</v>
      </c>
      <c r="H29" s="152">
        <v>0.91650381950612891</v>
      </c>
      <c r="I29" s="152">
        <v>0.934874397577515</v>
      </c>
      <c r="J29" s="152">
        <v>0.94989999999999997</v>
      </c>
      <c r="K29" s="152">
        <v>0.96150000000000002</v>
      </c>
      <c r="L29" s="5"/>
      <c r="M29" s="5"/>
    </row>
    <row r="30" spans="2:13" s="32" customFormat="1" ht="17.25" customHeight="1">
      <c r="B30" s="6"/>
      <c r="C30" s="33"/>
      <c r="D30" s="7" t="s">
        <v>83</v>
      </c>
      <c r="E30" s="152">
        <v>0.82566464146124374</v>
      </c>
      <c r="F30" s="152">
        <v>0.84307831053659998</v>
      </c>
      <c r="G30" s="152">
        <v>0.85117181668905806</v>
      </c>
      <c r="H30" s="152">
        <v>0.85360094451003543</v>
      </c>
      <c r="I30" s="152">
        <v>0.86823233382260412</v>
      </c>
      <c r="J30" s="152">
        <v>0.9</v>
      </c>
      <c r="K30" s="152">
        <v>0.92290000000000005</v>
      </c>
      <c r="L30" s="5"/>
      <c r="M30" s="5"/>
    </row>
    <row r="31" spans="2:13" s="32" customFormat="1" ht="17.25" customHeight="1">
      <c r="B31" s="6"/>
      <c r="C31" s="78"/>
      <c r="D31" s="7" t="s">
        <v>84</v>
      </c>
      <c r="E31" s="154" t="s">
        <v>114</v>
      </c>
      <c r="F31" s="154" t="s">
        <v>114</v>
      </c>
      <c r="G31" s="154" t="s">
        <v>114</v>
      </c>
      <c r="H31" s="154" t="s">
        <v>114</v>
      </c>
      <c r="I31" s="152">
        <v>0.83146067415730296</v>
      </c>
      <c r="J31" s="152">
        <v>0.80589999999999995</v>
      </c>
      <c r="K31" s="152">
        <v>0.79430000000000001</v>
      </c>
      <c r="L31" s="5"/>
      <c r="M31" s="5"/>
    </row>
    <row r="32" spans="2:13" s="148" customFormat="1" ht="17.25" customHeight="1">
      <c r="B32" s="155"/>
      <c r="C32" s="82"/>
      <c r="D32" s="82"/>
      <c r="E32" s="153"/>
      <c r="F32" s="153"/>
      <c r="G32" s="153"/>
      <c r="H32" s="153"/>
      <c r="I32" s="147"/>
      <c r="J32" s="147"/>
      <c r="K32" s="147"/>
      <c r="L32" s="147"/>
      <c r="M32" s="147"/>
    </row>
    <row r="33" spans="2:13" s="32" customFormat="1" ht="17.25" customHeight="1">
      <c r="B33" s="6"/>
      <c r="C33" s="292" t="s">
        <v>157</v>
      </c>
      <c r="D33" s="292"/>
      <c r="E33" s="292"/>
      <c r="F33" s="292"/>
      <c r="G33" s="292"/>
      <c r="H33" s="292"/>
      <c r="I33" s="292"/>
      <c r="J33" s="292"/>
      <c r="K33" s="292"/>
      <c r="L33" s="292"/>
      <c r="M33" s="292"/>
    </row>
    <row r="34" spans="2:13" s="32" customFormat="1" ht="18" customHeight="1">
      <c r="B34" s="6">
        <v>3</v>
      </c>
      <c r="C34" s="294" t="s">
        <v>166</v>
      </c>
      <c r="D34" s="294"/>
      <c r="E34" s="294"/>
      <c r="F34" s="294"/>
      <c r="G34" s="294"/>
      <c r="H34" s="294"/>
      <c r="I34" s="294"/>
      <c r="J34" s="294"/>
      <c r="K34" s="294"/>
      <c r="L34" s="294"/>
      <c r="M34" s="294"/>
    </row>
    <row r="35" spans="2:13" s="32" customFormat="1" ht="18" customHeight="1">
      <c r="B35" s="6">
        <v>4</v>
      </c>
      <c r="C35" s="294" t="s">
        <v>19</v>
      </c>
      <c r="D35" s="294"/>
      <c r="E35" s="294"/>
      <c r="F35" s="294"/>
      <c r="G35" s="294"/>
      <c r="H35" s="294"/>
      <c r="I35" s="294"/>
      <c r="J35" s="294"/>
      <c r="K35" s="294"/>
      <c r="L35" s="294"/>
      <c r="M35" s="294"/>
    </row>
    <row r="36" spans="2:13" s="32" customFormat="1" ht="18" customHeight="1">
      <c r="B36" s="6">
        <v>4</v>
      </c>
      <c r="C36" s="294" t="s">
        <v>20</v>
      </c>
      <c r="D36" s="294"/>
      <c r="E36" s="294"/>
      <c r="F36" s="294"/>
      <c r="G36" s="294"/>
      <c r="H36" s="294"/>
      <c r="I36" s="294"/>
      <c r="J36" s="294"/>
      <c r="K36" s="294"/>
      <c r="L36" s="294"/>
      <c r="M36" s="294"/>
    </row>
    <row r="37" spans="2:13" s="32" customFormat="1" ht="18" customHeight="1">
      <c r="B37" s="6">
        <v>5</v>
      </c>
      <c r="C37" s="294" t="s">
        <v>21</v>
      </c>
      <c r="D37" s="294"/>
      <c r="E37" s="294"/>
      <c r="F37" s="294"/>
      <c r="G37" s="294"/>
      <c r="H37" s="294"/>
      <c r="I37" s="294"/>
      <c r="J37" s="294"/>
      <c r="K37" s="294"/>
      <c r="L37" s="294"/>
      <c r="M37" s="294"/>
    </row>
    <row r="38" spans="2:13" s="32" customFormat="1" ht="18" customHeight="1">
      <c r="B38" s="6">
        <v>7</v>
      </c>
      <c r="C38" s="294" t="s">
        <v>22</v>
      </c>
      <c r="D38" s="294"/>
      <c r="E38" s="294"/>
      <c r="F38" s="294"/>
      <c r="G38" s="294"/>
      <c r="H38" s="294"/>
      <c r="I38" s="294"/>
      <c r="J38" s="294"/>
      <c r="K38" s="294"/>
      <c r="L38" s="294"/>
      <c r="M38" s="294"/>
    </row>
    <row r="39" spans="2:13" s="32" customFormat="1" ht="77.25" customHeight="1">
      <c r="B39" s="6">
        <v>8</v>
      </c>
      <c r="C39" s="292" t="s">
        <v>23</v>
      </c>
      <c r="D39" s="292"/>
      <c r="E39" s="292"/>
      <c r="F39" s="292"/>
      <c r="G39" s="292"/>
      <c r="H39" s="292"/>
      <c r="I39" s="292"/>
      <c r="J39" s="292"/>
      <c r="K39" s="292"/>
      <c r="L39" s="292"/>
      <c r="M39" s="292"/>
    </row>
    <row r="40" spans="2:13" s="32" customFormat="1" ht="19.5" customHeight="1">
      <c r="B40" s="6">
        <v>9</v>
      </c>
      <c r="C40" s="294" t="s">
        <v>24</v>
      </c>
      <c r="D40" s="294"/>
      <c r="E40" s="294"/>
      <c r="F40" s="294"/>
      <c r="G40" s="294"/>
      <c r="H40" s="294"/>
      <c r="I40" s="294"/>
      <c r="J40" s="294"/>
      <c r="K40" s="294"/>
      <c r="L40" s="294"/>
      <c r="M40" s="294"/>
    </row>
    <row r="41" spans="2:13" s="32" customFormat="1" ht="18" customHeight="1">
      <c r="B41" s="6">
        <v>10</v>
      </c>
      <c r="C41" s="294" t="s">
        <v>158</v>
      </c>
      <c r="D41" s="294"/>
      <c r="E41" s="294"/>
      <c r="F41" s="294"/>
      <c r="G41" s="294"/>
      <c r="H41" s="294"/>
      <c r="I41" s="294"/>
      <c r="J41" s="294"/>
      <c r="K41" s="294"/>
      <c r="L41" s="294"/>
      <c r="M41" s="294"/>
    </row>
    <row r="42" spans="2:13" ht="12" customHeight="1">
      <c r="B42" s="6"/>
      <c r="C42" s="10"/>
    </row>
    <row r="43" spans="2:13" s="9" customFormat="1" ht="16.5" customHeight="1">
      <c r="B43" s="28"/>
      <c r="C43" s="10"/>
      <c r="D43" s="10"/>
      <c r="E43" s="10"/>
      <c r="F43" s="295"/>
      <c r="G43" s="295"/>
      <c r="H43" s="295"/>
      <c r="I43" s="11"/>
    </row>
    <row r="44" spans="2:13" ht="18" customHeight="1">
      <c r="B44" s="9"/>
      <c r="F44" s="12"/>
      <c r="G44" s="12"/>
      <c r="H44" s="12"/>
    </row>
  </sheetData>
  <mergeCells count="14">
    <mergeCell ref="C39:M39"/>
    <mergeCell ref="C40:M40"/>
    <mergeCell ref="C41:M41"/>
    <mergeCell ref="F43:H43"/>
    <mergeCell ref="C34:M34"/>
    <mergeCell ref="C35:M35"/>
    <mergeCell ref="C36:M36"/>
    <mergeCell ref="C37:M37"/>
    <mergeCell ref="C38:M38"/>
    <mergeCell ref="C33:M33"/>
    <mergeCell ref="C9:M9"/>
    <mergeCell ref="D15:L15"/>
    <mergeCell ref="C22:M22"/>
    <mergeCell ref="C23:M23"/>
  </mergeCells>
  <pageMargins left="0.70866141732283472" right="0.70866141732283472" top="0.74803149606299213" bottom="0.74803149606299213" header="0.31496062992125984" footer="0.31496062992125984"/>
  <pageSetup scale="51" orientation="portrait" r:id="rId1"/>
  <drawing r:id="rId2"/>
</worksheet>
</file>

<file path=xl/worksheets/sheet10.xml><?xml version="1.0" encoding="utf-8"?>
<worksheet xmlns="http://schemas.openxmlformats.org/spreadsheetml/2006/main" xmlns:r="http://schemas.openxmlformats.org/officeDocument/2006/relationships">
  <sheetPr codeName="Sheet10"/>
  <dimension ref="A1:K46"/>
  <sheetViews>
    <sheetView showGridLines="0" topLeftCell="A13" workbookViewId="0">
      <selection activeCell="H26" sqref="H26"/>
    </sheetView>
  </sheetViews>
  <sheetFormatPr defaultRowHeight="15"/>
  <cols>
    <col min="1" max="1" width="43.28515625" style="132" bestFit="1" customWidth="1"/>
    <col min="2" max="2" width="20.28515625" style="132" bestFit="1" customWidth="1"/>
    <col min="3" max="3" width="9.140625" style="132"/>
    <col min="4" max="5" width="16" style="132" bestFit="1" customWidth="1"/>
    <col min="6" max="16384" width="9.140625" style="132"/>
  </cols>
  <sheetData>
    <row r="1" spans="1:5">
      <c r="A1" s="140" t="s">
        <v>115</v>
      </c>
      <c r="B1" s="132" t="s">
        <v>82</v>
      </c>
      <c r="C1" s="132" t="s">
        <v>83</v>
      </c>
      <c r="D1" s="132" t="s">
        <v>84</v>
      </c>
    </row>
    <row r="2" spans="1:5">
      <c r="A2" s="141" t="s">
        <v>76</v>
      </c>
      <c r="B2" s="134">
        <v>413862.15</v>
      </c>
      <c r="C2" s="134">
        <v>389446.92000000004</v>
      </c>
      <c r="D2" s="146">
        <v>0</v>
      </c>
    </row>
    <row r="3" spans="1:5">
      <c r="A3" s="141" t="s">
        <v>77</v>
      </c>
      <c r="B3" s="134">
        <v>427739.40000000008</v>
      </c>
      <c r="C3" s="134">
        <v>414143.06</v>
      </c>
      <c r="D3" s="146">
        <v>0</v>
      </c>
    </row>
    <row r="4" spans="1:5">
      <c r="A4" s="141" t="s">
        <v>78</v>
      </c>
      <c r="B4" s="134">
        <v>475527.80000000005</v>
      </c>
      <c r="C4" s="134">
        <v>439885.68999999994</v>
      </c>
      <c r="D4" s="146">
        <v>0</v>
      </c>
    </row>
    <row r="5" spans="1:5">
      <c r="A5" s="141" t="s">
        <v>15</v>
      </c>
      <c r="B5" s="134">
        <v>425334.80999999994</v>
      </c>
      <c r="C5" s="134">
        <v>468197.78999999323</v>
      </c>
      <c r="D5" s="146">
        <v>0</v>
      </c>
    </row>
    <row r="6" spans="1:5">
      <c r="A6" s="141" t="s">
        <v>16</v>
      </c>
      <c r="B6" s="134">
        <v>436490.93000000011</v>
      </c>
      <c r="C6" s="134">
        <v>464647.22000000608</v>
      </c>
      <c r="D6" s="146">
        <v>0</v>
      </c>
    </row>
    <row r="7" spans="1:5">
      <c r="A7" s="141" t="s">
        <v>17</v>
      </c>
      <c r="B7" s="134">
        <v>477279.25000000192</v>
      </c>
      <c r="C7" s="134">
        <v>465187.6600000062</v>
      </c>
      <c r="D7" s="146">
        <v>0</v>
      </c>
    </row>
    <row r="8" spans="1:5">
      <c r="A8" s="141" t="s">
        <v>18</v>
      </c>
      <c r="B8" s="134">
        <v>590240.24000000383</v>
      </c>
      <c r="C8" s="134">
        <v>449999.98000000539</v>
      </c>
      <c r="D8" s="146">
        <v>0</v>
      </c>
    </row>
    <row r="9" spans="1:5">
      <c r="A9" s="137" t="s">
        <v>110</v>
      </c>
      <c r="B9" s="134">
        <v>627614.92999999959</v>
      </c>
      <c r="C9" s="134">
        <v>444057.70000000315</v>
      </c>
      <c r="D9" s="134">
        <v>6511</v>
      </c>
    </row>
    <row r="10" spans="1:5">
      <c r="A10" s="141" t="s">
        <v>177</v>
      </c>
      <c r="B10" s="276">
        <v>672679.00000006426</v>
      </c>
      <c r="C10" s="249">
        <v>517109.76000000356</v>
      </c>
      <c r="D10" s="276">
        <v>33981.449999999822</v>
      </c>
    </row>
    <row r="11" spans="1:5">
      <c r="A11" s="289" t="s">
        <v>184</v>
      </c>
      <c r="B11" s="276">
        <v>712323.97000000533</v>
      </c>
      <c r="C11" s="249">
        <v>969220.35999995051</v>
      </c>
      <c r="D11" s="276">
        <v>31027.199999999964</v>
      </c>
    </row>
    <row r="13" spans="1:5">
      <c r="B13" s="130"/>
      <c r="C13" s="130"/>
    </row>
    <row r="14" spans="1:5">
      <c r="A14" s="64"/>
      <c r="B14" s="142"/>
      <c r="C14" s="142"/>
      <c r="D14" s="142"/>
    </row>
    <row r="15" spans="1:5">
      <c r="A15" s="64"/>
      <c r="B15" s="142"/>
      <c r="C15" s="142"/>
      <c r="D15" s="142"/>
    </row>
    <row r="16" spans="1:5">
      <c r="A16" s="143" t="s">
        <v>142</v>
      </c>
      <c r="B16" s="144" t="s">
        <v>15</v>
      </c>
      <c r="C16" s="144" t="s">
        <v>184</v>
      </c>
      <c r="D16" s="142" t="s">
        <v>141</v>
      </c>
      <c r="E16" s="142" t="s">
        <v>188</v>
      </c>
    </row>
    <row r="17" spans="1:5">
      <c r="A17" s="64" t="s">
        <v>93</v>
      </c>
      <c r="B17" s="135">
        <v>8.1523641649054532</v>
      </c>
      <c r="C17" s="135">
        <v>8.7968367104306537</v>
      </c>
      <c r="D17" s="135">
        <v>9.1330518913344356</v>
      </c>
      <c r="E17" s="135">
        <v>9.6201278763116669</v>
      </c>
    </row>
    <row r="18" spans="1:5">
      <c r="A18" s="64" t="s">
        <v>94</v>
      </c>
      <c r="B18" s="135">
        <v>9.2101231120228775</v>
      </c>
      <c r="C18" s="135">
        <v>8.4495883008856154</v>
      </c>
      <c r="D18" s="135">
        <v>9.1330518913344356</v>
      </c>
      <c r="E18" s="135">
        <v>9.6201278763116669</v>
      </c>
    </row>
    <row r="19" spans="1:5">
      <c r="A19" s="64" t="s">
        <v>95</v>
      </c>
      <c r="B19" s="135">
        <v>9.63310690094956</v>
      </c>
      <c r="C19" s="135">
        <v>12.609886609705679</v>
      </c>
      <c r="D19" s="135">
        <v>9.1330518913344356</v>
      </c>
      <c r="E19" s="135">
        <v>9.6201278763116669</v>
      </c>
    </row>
    <row r="20" spans="1:5">
      <c r="A20" s="64" t="s">
        <v>96</v>
      </c>
      <c r="B20" s="135">
        <v>6.558702481177404</v>
      </c>
      <c r="C20" s="135">
        <v>6.0601443411698002</v>
      </c>
      <c r="D20" s="135">
        <v>9.1330518913344356</v>
      </c>
      <c r="E20" s="135">
        <v>9.6201278763116669</v>
      </c>
    </row>
    <row r="21" spans="1:5">
      <c r="A21" s="64" t="s">
        <v>97</v>
      </c>
      <c r="B21" s="135">
        <v>9.3182487874482938</v>
      </c>
      <c r="C21" s="135">
        <v>7.8372206784173626</v>
      </c>
      <c r="D21" s="135">
        <v>9.1330518913344356</v>
      </c>
      <c r="E21" s="135">
        <v>9.6201278763116669</v>
      </c>
    </row>
    <row r="22" spans="1:5">
      <c r="A22" s="64" t="s">
        <v>98</v>
      </c>
      <c r="B22" s="135">
        <v>5.8194510939539814</v>
      </c>
      <c r="C22" s="135">
        <v>5.8825003510617115</v>
      </c>
      <c r="D22" s="135">
        <v>9.1330518913344356</v>
      </c>
      <c r="E22" s="135">
        <v>9.6201278763116669</v>
      </c>
    </row>
    <row r="23" spans="1:5">
      <c r="A23" s="64" t="s">
        <v>99</v>
      </c>
      <c r="B23" s="135">
        <v>9.2504667552202378</v>
      </c>
      <c r="C23" s="135">
        <v>10.973852890575678</v>
      </c>
      <c r="D23" s="135">
        <v>9.1330518913344356</v>
      </c>
      <c r="E23" s="135">
        <v>9.6201278763116669</v>
      </c>
    </row>
    <row r="24" spans="1:5">
      <c r="A24" s="64" t="s">
        <v>100</v>
      </c>
      <c r="B24" s="135">
        <v>9.2792389270636981</v>
      </c>
      <c r="C24" s="135">
        <v>7.4813528905617392</v>
      </c>
      <c r="D24" s="135">
        <v>9.1330518913344356</v>
      </c>
      <c r="E24" s="135">
        <v>9.6201278763116669</v>
      </c>
    </row>
    <row r="25" spans="1:5">
      <c r="A25" s="64" t="s">
        <v>101</v>
      </c>
      <c r="B25" s="135">
        <v>11.864789729575083</v>
      </c>
      <c r="C25" s="135">
        <v>14.831998202253784</v>
      </c>
      <c r="D25" s="135">
        <v>9.1330518913344356</v>
      </c>
      <c r="E25" s="135">
        <v>9.6201278763116669</v>
      </c>
    </row>
    <row r="26" spans="1:5">
      <c r="A26" s="64" t="s">
        <v>102</v>
      </c>
      <c r="B26" s="135">
        <v>10.108545129498363</v>
      </c>
      <c r="C26" s="135">
        <v>9.4405735430635396</v>
      </c>
      <c r="D26" s="135">
        <v>9.1330518913344356</v>
      </c>
      <c r="E26" s="135">
        <v>9.6201278763116669</v>
      </c>
    </row>
    <row r="27" spans="1:5">
      <c r="A27" s="64" t="s">
        <v>103</v>
      </c>
      <c r="B27" s="135">
        <v>5.418150557003405</v>
      </c>
      <c r="C27" s="135">
        <v>3.3547222324701553</v>
      </c>
      <c r="D27" s="135">
        <v>9.1330518913344356</v>
      </c>
      <c r="E27" s="135">
        <v>9.6201278763116669</v>
      </c>
    </row>
    <row r="28" spans="1:5">
      <c r="A28" s="132" t="s">
        <v>104</v>
      </c>
      <c r="B28" s="135">
        <v>6.1373773306015806</v>
      </c>
      <c r="C28" s="135">
        <v>8.1527705460531958</v>
      </c>
      <c r="D28" s="135">
        <v>9.1330518913344356</v>
      </c>
      <c r="E28" s="135">
        <v>9.6201278763116669</v>
      </c>
    </row>
    <row r="29" spans="1:5">
      <c r="A29" s="64" t="s">
        <v>105</v>
      </c>
      <c r="B29" s="135">
        <v>10.722112372783778</v>
      </c>
      <c r="C29" s="135">
        <v>9.9476462618844508</v>
      </c>
      <c r="D29" s="135">
        <v>9.1330518913344356</v>
      </c>
      <c r="E29" s="135">
        <v>9.6201278763116669</v>
      </c>
    </row>
    <row r="30" spans="1:5">
      <c r="A30" s="132" t="s">
        <v>106</v>
      </c>
      <c r="B30" s="135">
        <v>8.7777202002933059</v>
      </c>
      <c r="C30" s="135">
        <v>8.8171390109021637</v>
      </c>
      <c r="D30" s="135">
        <v>9.1330518913344356</v>
      </c>
      <c r="E30" s="135">
        <v>9.6201278763116669</v>
      </c>
    </row>
    <row r="32" spans="1:5">
      <c r="A32" s="145"/>
      <c r="B32" s="144"/>
      <c r="C32" s="144"/>
      <c r="D32" s="142"/>
      <c r="E32" s="142"/>
    </row>
    <row r="33" spans="1:11" ht="15.75">
      <c r="A33" s="18" t="s">
        <v>84</v>
      </c>
      <c r="B33" s="99"/>
      <c r="C33" s="99"/>
      <c r="D33" s="99"/>
      <c r="E33" s="99"/>
      <c r="F33" s="99"/>
      <c r="G33" s="99"/>
      <c r="H33" s="99"/>
      <c r="I33" s="99"/>
      <c r="J33" s="99"/>
      <c r="K33" s="99"/>
    </row>
    <row r="34" spans="1:11">
      <c r="A34" s="56"/>
      <c r="B34" s="58"/>
      <c r="C34" s="58"/>
      <c r="D34" s="58"/>
      <c r="E34" s="58"/>
      <c r="F34" s="58"/>
      <c r="G34" s="58"/>
      <c r="H34" s="58"/>
      <c r="I34" s="58"/>
      <c r="J34" s="58"/>
      <c r="K34" s="58"/>
    </row>
    <row r="35" spans="1:11">
      <c r="A35" s="24"/>
      <c r="B35" s="102" t="s">
        <v>76</v>
      </c>
      <c r="C35" s="102" t="s">
        <v>77</v>
      </c>
      <c r="D35" s="103" t="s">
        <v>78</v>
      </c>
      <c r="E35" s="103" t="s">
        <v>15</v>
      </c>
      <c r="F35" s="103" t="s">
        <v>16</v>
      </c>
      <c r="G35" s="103" t="s">
        <v>17</v>
      </c>
      <c r="H35" s="102" t="s">
        <v>18</v>
      </c>
      <c r="I35" s="128" t="s">
        <v>110</v>
      </c>
      <c r="J35" s="231" t="s">
        <v>177</v>
      </c>
      <c r="K35" s="231">
        <v>125.9375</v>
      </c>
    </row>
    <row r="36" spans="1:11">
      <c r="A36" s="210" t="s">
        <v>33</v>
      </c>
      <c r="B36" s="211"/>
      <c r="C36" s="211"/>
      <c r="D36" s="211"/>
      <c r="E36" s="211"/>
      <c r="F36" s="211"/>
      <c r="G36" s="149"/>
      <c r="H36" s="150"/>
      <c r="I36" s="212">
        <v>89</v>
      </c>
      <c r="J36" s="132">
        <v>474</v>
      </c>
      <c r="K36" s="132">
        <v>457</v>
      </c>
    </row>
    <row r="37" spans="1:11">
      <c r="A37" s="213" t="s">
        <v>79</v>
      </c>
      <c r="B37" s="214"/>
      <c r="C37" s="214"/>
      <c r="D37" s="214"/>
      <c r="E37" s="214"/>
      <c r="F37" s="214"/>
      <c r="G37" s="214"/>
      <c r="H37" s="215"/>
      <c r="I37" s="216">
        <v>6511.4700000000057</v>
      </c>
      <c r="J37" s="249">
        <v>33981.449999999822</v>
      </c>
      <c r="K37" s="132">
        <v>31027.199999999964</v>
      </c>
    </row>
    <row r="39" spans="1:11">
      <c r="A39" s="64"/>
      <c r="B39" s="135"/>
      <c r="C39" s="135"/>
      <c r="D39" s="135"/>
      <c r="E39" s="135"/>
    </row>
    <row r="40" spans="1:11">
      <c r="A40" s="64"/>
      <c r="B40" s="135"/>
      <c r="C40" s="135"/>
      <c r="D40" s="135"/>
      <c r="E40" s="135"/>
    </row>
    <row r="41" spans="1:11">
      <c r="A41" s="64"/>
      <c r="B41" s="135"/>
      <c r="C41" s="135"/>
      <c r="D41" s="135"/>
      <c r="E41" s="135"/>
    </row>
    <row r="42" spans="1:11">
      <c r="A42" s="64"/>
      <c r="B42" s="135"/>
      <c r="C42" s="135"/>
      <c r="D42" s="135"/>
      <c r="E42" s="135"/>
    </row>
    <row r="43" spans="1:11">
      <c r="A43" s="64"/>
      <c r="B43" s="135"/>
      <c r="C43" s="135"/>
      <c r="D43" s="135"/>
      <c r="E43" s="135"/>
    </row>
    <row r="44" spans="1:11">
      <c r="B44" s="135"/>
      <c r="C44" s="135"/>
      <c r="D44" s="135"/>
      <c r="E44" s="135"/>
    </row>
    <row r="45" spans="1:11">
      <c r="A45" s="64"/>
      <c r="B45" s="135"/>
      <c r="C45" s="135"/>
      <c r="D45" s="135"/>
      <c r="E45" s="135"/>
    </row>
    <row r="46" spans="1:11">
      <c r="B46" s="135"/>
      <c r="C46" s="135"/>
      <c r="D46" s="135"/>
      <c r="E46" s="13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pageSetUpPr fitToPage="1"/>
  </sheetPr>
  <dimension ref="A2:F29"/>
  <sheetViews>
    <sheetView zoomScale="85" zoomScaleNormal="85" workbookViewId="0"/>
  </sheetViews>
  <sheetFormatPr defaultRowHeight="14.25"/>
  <cols>
    <col min="1" max="1" width="1.7109375" style="39" customWidth="1"/>
    <col min="2" max="2" width="47.28515625" style="39" customWidth="1"/>
    <col min="3" max="3" width="10.7109375" style="39" customWidth="1"/>
    <col min="4" max="4" width="22.140625" style="27" bestFit="1" customWidth="1"/>
    <col min="5" max="16384" width="9.140625" style="27"/>
  </cols>
  <sheetData>
    <row r="2" spans="1:6">
      <c r="F2" s="29" t="s">
        <v>0</v>
      </c>
    </row>
    <row r="4" spans="1:6" ht="50.25" customHeight="1"/>
    <row r="5" spans="1:6" ht="16.5" customHeight="1"/>
    <row r="6" spans="1:6" s="30" customFormat="1" ht="18">
      <c r="A6" s="47"/>
      <c r="B6" s="14" t="s">
        <v>172</v>
      </c>
      <c r="C6" s="47"/>
    </row>
    <row r="7" spans="1:6" s="30" customFormat="1" ht="18">
      <c r="A7" s="47"/>
      <c r="B7" s="202" t="s">
        <v>25</v>
      </c>
      <c r="C7" s="47"/>
    </row>
    <row r="8" spans="1:6" s="30" customFormat="1" ht="15.75" customHeight="1">
      <c r="A8" s="47"/>
      <c r="B8" s="48"/>
      <c r="C8" s="47"/>
    </row>
    <row r="9" spans="1:6" ht="16.5" customHeight="1"/>
    <row r="10" spans="1:6" ht="45">
      <c r="B10" s="49" t="s">
        <v>26</v>
      </c>
      <c r="C10" s="50" t="s">
        <v>27</v>
      </c>
      <c r="D10" s="51" t="s">
        <v>28</v>
      </c>
    </row>
    <row r="11" spans="1:6" s="31" customFormat="1" ht="15.95" customHeight="1">
      <c r="A11" s="40"/>
      <c r="B11" s="41" t="s">
        <v>82</v>
      </c>
      <c r="C11" s="42" t="s">
        <v>90</v>
      </c>
      <c r="D11" s="43" t="s">
        <v>89</v>
      </c>
    </row>
    <row r="12" spans="1:6" s="31" customFormat="1" ht="15.95" customHeight="1">
      <c r="A12" s="40"/>
      <c r="B12" s="41" t="s">
        <v>83</v>
      </c>
      <c r="C12" s="42" t="s">
        <v>91</v>
      </c>
      <c r="D12" s="43" t="s">
        <v>89</v>
      </c>
    </row>
    <row r="13" spans="1:6" s="31" customFormat="1" ht="15.95" customHeight="1">
      <c r="A13" s="40"/>
      <c r="B13" s="41" t="s">
        <v>84</v>
      </c>
      <c r="C13" s="42" t="s">
        <v>179</v>
      </c>
      <c r="D13" s="43" t="s">
        <v>89</v>
      </c>
    </row>
    <row r="14" spans="1:6" ht="15.95" customHeight="1">
      <c r="B14" s="44"/>
      <c r="C14" s="45"/>
      <c r="D14" s="46"/>
    </row>
    <row r="15" spans="1:6" ht="16.5" customHeight="1"/>
    <row r="16" spans="1:6" s="31" customFormat="1" ht="16.5" customHeight="1">
      <c r="A16" s="40"/>
      <c r="B16" s="52" t="s">
        <v>29</v>
      </c>
      <c r="C16" s="52"/>
      <c r="D16" s="53"/>
    </row>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sheetData>
  <pageMargins left="0.70866141732283472" right="0.70866141732283472" top="0.74803149606299213" bottom="0.74803149606299213" header="0.31496062992125984" footer="0.31496062992125984"/>
  <pageSetup scale="82" orientation="portrait" r:id="rId1"/>
  <drawing r:id="rId2"/>
</worksheet>
</file>

<file path=xl/worksheets/sheet3.xml><?xml version="1.0" encoding="utf-8"?>
<worksheet xmlns="http://schemas.openxmlformats.org/spreadsheetml/2006/main" xmlns:r="http://schemas.openxmlformats.org/officeDocument/2006/relationships">
  <sheetPr codeName="Sheet3"/>
  <dimension ref="A1:J104"/>
  <sheetViews>
    <sheetView zoomScale="80" zoomScaleNormal="80" workbookViewId="0"/>
  </sheetViews>
  <sheetFormatPr defaultRowHeight="14.25"/>
  <cols>
    <col min="1" max="1" width="1.7109375" style="55" customWidth="1"/>
    <col min="2" max="2" width="26" style="55" customWidth="1"/>
    <col min="3" max="8" width="14.7109375" style="55" customWidth="1"/>
    <col min="9" max="9" width="14.7109375" style="56" customWidth="1"/>
    <col min="10" max="10" width="14.7109375" style="55" customWidth="1"/>
    <col min="11" max="16384" width="9.140625" style="55"/>
  </cols>
  <sheetData>
    <row r="1" spans="1:10">
      <c r="A1" s="54"/>
      <c r="B1" s="54"/>
    </row>
    <row r="2" spans="1:10">
      <c r="A2" s="54"/>
      <c r="B2" s="54"/>
      <c r="J2" s="13" t="s">
        <v>0</v>
      </c>
    </row>
    <row r="3" spans="1:10">
      <c r="A3" s="54"/>
      <c r="B3" s="54"/>
    </row>
    <row r="4" spans="1:10" ht="50.25" customHeight="1">
      <c r="A4" s="54"/>
      <c r="B4" s="54"/>
    </row>
    <row r="5" spans="1:10" ht="11.25" customHeight="1">
      <c r="A5" s="54"/>
      <c r="B5" s="54"/>
    </row>
    <row r="6" spans="1:10" ht="16.5" customHeight="1">
      <c r="A6" s="54"/>
      <c r="B6" s="14" t="s">
        <v>30</v>
      </c>
    </row>
    <row r="7" spans="1:10" s="15" customFormat="1" ht="18">
      <c r="A7" s="14"/>
      <c r="B7" s="14" t="s">
        <v>86</v>
      </c>
      <c r="I7" s="16"/>
    </row>
    <row r="8" spans="1:10" s="15" customFormat="1" ht="18">
      <c r="A8" s="14"/>
      <c r="B8" s="185" t="s">
        <v>31</v>
      </c>
      <c r="I8" s="16"/>
    </row>
    <row r="9" spans="1:10" ht="15.95" customHeight="1"/>
    <row r="10" spans="1:10" ht="15.75" customHeight="1">
      <c r="B10" s="57"/>
      <c r="C10" s="58"/>
      <c r="D10" s="58"/>
      <c r="E10" s="58"/>
      <c r="F10" s="58"/>
      <c r="G10" s="58"/>
      <c r="H10" s="58"/>
      <c r="I10" s="58"/>
      <c r="J10" s="58"/>
    </row>
    <row r="11" spans="1:10" s="19" customFormat="1" ht="15.95" customHeight="1">
      <c r="A11" s="17"/>
      <c r="B11" s="18" t="s">
        <v>32</v>
      </c>
      <c r="I11" s="20"/>
    </row>
    <row r="12" spans="1:10" s="56" customFormat="1" ht="15.95" customHeight="1"/>
    <row r="13" spans="1:10" ht="15.75" customHeight="1">
      <c r="B13" s="89" t="s">
        <v>32</v>
      </c>
      <c r="C13" s="298" t="s">
        <v>34</v>
      </c>
      <c r="D13" s="299"/>
      <c r="E13" s="299"/>
      <c r="F13" s="299"/>
      <c r="G13" s="299"/>
      <c r="H13" s="56"/>
      <c r="I13" s="55"/>
    </row>
    <row r="14" spans="1:10" ht="21" customHeight="1">
      <c r="B14" s="90"/>
      <c r="C14" s="186" t="s">
        <v>15</v>
      </c>
      <c r="D14" s="187" t="s">
        <v>16</v>
      </c>
      <c r="E14" s="187" t="s">
        <v>17</v>
      </c>
      <c r="F14" s="187" t="s">
        <v>18</v>
      </c>
      <c r="G14" s="188" t="s">
        <v>110</v>
      </c>
      <c r="H14" s="188" t="s">
        <v>177</v>
      </c>
      <c r="I14" s="188" t="s">
        <v>184</v>
      </c>
    </row>
    <row r="15" spans="1:10" s="156" customFormat="1" ht="15.95" customHeight="1">
      <c r="B15" s="157" t="s">
        <v>35</v>
      </c>
      <c r="C15" s="158">
        <v>5724</v>
      </c>
      <c r="D15" s="159">
        <v>5678</v>
      </c>
      <c r="E15" s="158">
        <v>5684</v>
      </c>
      <c r="F15" s="158">
        <v>5651</v>
      </c>
      <c r="G15" s="177">
        <v>5682</v>
      </c>
      <c r="H15" s="281">
        <v>5869</v>
      </c>
      <c r="I15" s="245">
        <v>5835</v>
      </c>
    </row>
    <row r="16" spans="1:10" s="156" customFormat="1" ht="15.95" customHeight="1">
      <c r="B16" s="157" t="s">
        <v>36</v>
      </c>
      <c r="C16" s="158">
        <v>3378</v>
      </c>
      <c r="D16" s="159">
        <v>3438</v>
      </c>
      <c r="E16" s="158">
        <v>3563</v>
      </c>
      <c r="F16" s="158">
        <v>3490</v>
      </c>
      <c r="G16" s="159">
        <v>3502</v>
      </c>
      <c r="H16" s="279">
        <v>3526</v>
      </c>
      <c r="I16" s="246">
        <v>3640</v>
      </c>
    </row>
    <row r="17" spans="1:10" s="156" customFormat="1" ht="15.95" customHeight="1">
      <c r="B17" s="157"/>
      <c r="C17" s="158"/>
      <c r="D17" s="159"/>
      <c r="E17" s="158"/>
      <c r="F17" s="158"/>
      <c r="G17" s="159"/>
      <c r="H17" s="279"/>
      <c r="I17" s="246"/>
    </row>
    <row r="18" spans="1:10" s="156" customFormat="1" ht="15.95" customHeight="1">
      <c r="B18" s="21" t="s">
        <v>37</v>
      </c>
      <c r="C18" s="158">
        <v>9102</v>
      </c>
      <c r="D18" s="159">
        <v>9116</v>
      </c>
      <c r="E18" s="158">
        <v>9247</v>
      </c>
      <c r="F18" s="158">
        <v>9141</v>
      </c>
      <c r="G18" s="159">
        <v>9184</v>
      </c>
      <c r="H18" s="279">
        <v>9395</v>
      </c>
      <c r="I18" s="246">
        <v>9475</v>
      </c>
    </row>
    <row r="19" spans="1:10" s="156" customFormat="1" ht="15.95" customHeight="1" thickBot="1">
      <c r="B19" s="160"/>
      <c r="C19" s="160"/>
      <c r="D19" s="160"/>
      <c r="E19" s="160"/>
      <c r="F19" s="160"/>
      <c r="G19" s="160"/>
      <c r="H19" s="160"/>
      <c r="I19" s="160"/>
    </row>
    <row r="20" spans="1:10" s="156" customFormat="1" ht="15.95" customHeight="1">
      <c r="B20" s="161"/>
      <c r="C20" s="161"/>
      <c r="D20" s="162"/>
    </row>
    <row r="21" spans="1:10" s="156" customFormat="1" ht="15.95" customHeight="1">
      <c r="B21" s="162"/>
      <c r="C21" s="162"/>
      <c r="D21" s="162"/>
    </row>
    <row r="22" spans="1:10" s="19" customFormat="1" ht="15.95" customHeight="1">
      <c r="A22" s="17"/>
      <c r="B22" s="18" t="s">
        <v>38</v>
      </c>
      <c r="J22" s="156"/>
    </row>
    <row r="23" spans="1:10" s="162" customFormat="1" ht="15.95" customHeight="1">
      <c r="J23" s="156"/>
    </row>
    <row r="24" spans="1:10" s="162" customFormat="1" ht="15.95" customHeight="1">
      <c r="B24" s="89" t="s">
        <v>39</v>
      </c>
      <c r="C24" s="298" t="s">
        <v>34</v>
      </c>
      <c r="D24" s="299"/>
      <c r="E24" s="299"/>
      <c r="F24" s="299"/>
      <c r="G24" s="299"/>
      <c r="J24" s="156"/>
    </row>
    <row r="25" spans="1:10" s="162" customFormat="1" ht="15.75" customHeight="1">
      <c r="B25" s="90"/>
      <c r="C25" s="186" t="s">
        <v>15</v>
      </c>
      <c r="D25" s="187" t="s">
        <v>16</v>
      </c>
      <c r="E25" s="187" t="s">
        <v>17</v>
      </c>
      <c r="F25" s="187" t="s">
        <v>18</v>
      </c>
      <c r="G25" s="188" t="s">
        <v>110</v>
      </c>
      <c r="H25" s="188" t="s">
        <v>177</v>
      </c>
      <c r="I25" s="188" t="s">
        <v>184</v>
      </c>
      <c r="J25" s="156"/>
    </row>
    <row r="26" spans="1:10" s="156" customFormat="1" ht="15.95" customHeight="1">
      <c r="B26" s="163" t="s">
        <v>152</v>
      </c>
      <c r="C26" s="164">
        <v>46</v>
      </c>
      <c r="D26" s="159">
        <v>33</v>
      </c>
      <c r="E26" s="158">
        <v>20</v>
      </c>
      <c r="F26" s="158">
        <v>22</v>
      </c>
      <c r="G26" s="177">
        <v>15</v>
      </c>
      <c r="H26" s="281">
        <v>11</v>
      </c>
      <c r="I26" s="247">
        <v>11</v>
      </c>
    </row>
    <row r="27" spans="1:10" s="156" customFormat="1" ht="15.95" customHeight="1">
      <c r="B27" s="163" t="s">
        <v>40</v>
      </c>
      <c r="C27" s="165">
        <v>253</v>
      </c>
      <c r="D27" s="159">
        <v>232</v>
      </c>
      <c r="E27" s="158">
        <v>230</v>
      </c>
      <c r="F27" s="158">
        <v>153</v>
      </c>
      <c r="G27" s="159">
        <v>139</v>
      </c>
      <c r="H27" s="279">
        <v>139</v>
      </c>
      <c r="I27" s="247">
        <v>102</v>
      </c>
    </row>
    <row r="28" spans="1:10" s="156" customFormat="1" ht="15.95" customHeight="1">
      <c r="B28" s="163" t="s">
        <v>41</v>
      </c>
      <c r="C28" s="165">
        <v>516</v>
      </c>
      <c r="D28" s="159">
        <v>511</v>
      </c>
      <c r="E28" s="158">
        <v>468</v>
      </c>
      <c r="F28" s="158">
        <v>469</v>
      </c>
      <c r="G28" s="159">
        <v>448</v>
      </c>
      <c r="H28" s="279">
        <v>417</v>
      </c>
      <c r="I28" s="247">
        <v>379</v>
      </c>
    </row>
    <row r="29" spans="1:10" s="156" customFormat="1" ht="15.95" customHeight="1">
      <c r="B29" s="163" t="s">
        <v>42</v>
      </c>
      <c r="C29" s="165">
        <v>853</v>
      </c>
      <c r="D29" s="159">
        <v>817</v>
      </c>
      <c r="E29" s="158">
        <v>819</v>
      </c>
      <c r="F29" s="158">
        <v>802</v>
      </c>
      <c r="G29" s="159">
        <v>779</v>
      </c>
      <c r="H29" s="279">
        <v>762</v>
      </c>
      <c r="I29" s="247">
        <v>734</v>
      </c>
    </row>
    <row r="30" spans="1:10" s="156" customFormat="1" ht="15.95" customHeight="1">
      <c r="B30" s="163" t="s">
        <v>43</v>
      </c>
      <c r="C30" s="165">
        <v>1255</v>
      </c>
      <c r="D30" s="159">
        <v>1212</v>
      </c>
      <c r="E30" s="158">
        <v>1157</v>
      </c>
      <c r="F30" s="158">
        <v>1156</v>
      </c>
      <c r="G30" s="159">
        <v>1018</v>
      </c>
      <c r="H30" s="279">
        <v>1061</v>
      </c>
      <c r="I30" s="247">
        <v>1012</v>
      </c>
    </row>
    <row r="31" spans="1:10" s="156" customFormat="1" ht="15.95" customHeight="1">
      <c r="B31" s="163" t="s">
        <v>44</v>
      </c>
      <c r="C31" s="165">
        <v>1505</v>
      </c>
      <c r="D31" s="159">
        <v>1511</v>
      </c>
      <c r="E31" s="158">
        <v>1534</v>
      </c>
      <c r="F31" s="158">
        <v>1489</v>
      </c>
      <c r="G31" s="159">
        <v>1444</v>
      </c>
      <c r="H31" s="279">
        <v>1428</v>
      </c>
      <c r="I31" s="247">
        <v>1398</v>
      </c>
    </row>
    <row r="32" spans="1:10" s="156" customFormat="1" ht="15.95" customHeight="1">
      <c r="B32" s="163" t="s">
        <v>45</v>
      </c>
      <c r="C32" s="165">
        <v>1583</v>
      </c>
      <c r="D32" s="159">
        <v>1596</v>
      </c>
      <c r="E32" s="158">
        <v>1661</v>
      </c>
      <c r="F32" s="158">
        <v>1559</v>
      </c>
      <c r="G32" s="159">
        <v>1603</v>
      </c>
      <c r="H32" s="279">
        <v>1608</v>
      </c>
      <c r="I32" s="247">
        <v>1628</v>
      </c>
    </row>
    <row r="33" spans="1:10" s="156" customFormat="1" ht="15.95" customHeight="1">
      <c r="B33" s="163" t="s">
        <v>46</v>
      </c>
      <c r="C33" s="165">
        <v>1214</v>
      </c>
      <c r="D33" s="159">
        <v>1264</v>
      </c>
      <c r="E33" s="158">
        <v>1333</v>
      </c>
      <c r="F33" s="158">
        <v>1406</v>
      </c>
      <c r="G33" s="159">
        <v>1480</v>
      </c>
      <c r="H33" s="279">
        <v>1539</v>
      </c>
      <c r="I33" s="247">
        <v>1634</v>
      </c>
    </row>
    <row r="34" spans="1:10" s="156" customFormat="1" ht="15.95" customHeight="1">
      <c r="B34" s="163" t="s">
        <v>47</v>
      </c>
      <c r="C34" s="165">
        <v>857</v>
      </c>
      <c r="D34" s="159">
        <v>905</v>
      </c>
      <c r="E34" s="158">
        <v>915</v>
      </c>
      <c r="F34" s="158">
        <v>954</v>
      </c>
      <c r="G34" s="159">
        <v>1074</v>
      </c>
      <c r="H34" s="279">
        <v>1139</v>
      </c>
      <c r="I34" s="247">
        <v>1201</v>
      </c>
    </row>
    <row r="35" spans="1:10" s="156" customFormat="1" ht="15.95" customHeight="1">
      <c r="B35" s="163" t="s">
        <v>48</v>
      </c>
      <c r="C35" s="165">
        <v>611</v>
      </c>
      <c r="D35" s="159">
        <v>596</v>
      </c>
      <c r="E35" s="158">
        <v>626</v>
      </c>
      <c r="F35" s="158">
        <v>615</v>
      </c>
      <c r="G35" s="159">
        <v>633</v>
      </c>
      <c r="H35" s="279">
        <v>672</v>
      </c>
      <c r="I35" s="247">
        <v>691</v>
      </c>
    </row>
    <row r="36" spans="1:10" s="156" customFormat="1" ht="15.95" customHeight="1">
      <c r="B36" s="163" t="s">
        <v>49</v>
      </c>
      <c r="C36" s="165">
        <v>244</v>
      </c>
      <c r="D36" s="159">
        <v>272</v>
      </c>
      <c r="E36" s="158">
        <v>314</v>
      </c>
      <c r="F36" s="158">
        <v>343</v>
      </c>
      <c r="G36" s="159">
        <v>357</v>
      </c>
      <c r="H36" s="279">
        <v>386</v>
      </c>
      <c r="I36" s="247">
        <v>414</v>
      </c>
    </row>
    <row r="37" spans="1:10" s="156" customFormat="1" ht="15.95" customHeight="1">
      <c r="B37" s="163" t="s">
        <v>50</v>
      </c>
      <c r="C37" s="165">
        <v>110</v>
      </c>
      <c r="D37" s="159">
        <v>106</v>
      </c>
      <c r="E37" s="158">
        <v>106</v>
      </c>
      <c r="F37" s="158">
        <v>107</v>
      </c>
      <c r="G37" s="159">
        <v>125</v>
      </c>
      <c r="H37" s="279">
        <v>161</v>
      </c>
      <c r="I37" s="247">
        <v>192</v>
      </c>
    </row>
    <row r="38" spans="1:10" s="156" customFormat="1" ht="15.95" customHeight="1">
      <c r="B38" s="163" t="s">
        <v>51</v>
      </c>
      <c r="C38" s="165">
        <v>46</v>
      </c>
      <c r="D38" s="159">
        <v>47</v>
      </c>
      <c r="E38" s="158">
        <v>46</v>
      </c>
      <c r="F38" s="158">
        <v>53</v>
      </c>
      <c r="G38" s="159">
        <v>53</v>
      </c>
      <c r="H38" s="279">
        <v>57</v>
      </c>
      <c r="I38" s="247">
        <v>54</v>
      </c>
    </row>
    <row r="39" spans="1:10" s="156" customFormat="1" ht="15.95" customHeight="1">
      <c r="B39" s="163" t="s">
        <v>52</v>
      </c>
      <c r="C39" s="165">
        <v>7</v>
      </c>
      <c r="D39" s="159">
        <v>12</v>
      </c>
      <c r="E39" s="158">
        <v>14</v>
      </c>
      <c r="F39" s="158">
        <v>13</v>
      </c>
      <c r="G39" s="159">
        <v>13</v>
      </c>
      <c r="H39" s="279">
        <v>12</v>
      </c>
      <c r="I39" s="247">
        <v>20</v>
      </c>
    </row>
    <row r="40" spans="1:10" s="156" customFormat="1" ht="15.95" customHeight="1">
      <c r="B40" s="163" t="s">
        <v>53</v>
      </c>
      <c r="C40" s="165">
        <v>2</v>
      </c>
      <c r="D40" s="159">
        <v>1</v>
      </c>
      <c r="E40" s="158">
        <v>3</v>
      </c>
      <c r="F40" s="158" t="s">
        <v>114</v>
      </c>
      <c r="G40" s="159">
        <v>2</v>
      </c>
      <c r="H40" s="279">
        <v>3</v>
      </c>
      <c r="I40" s="247">
        <v>5</v>
      </c>
    </row>
    <row r="41" spans="1:10" s="156" customFormat="1" ht="15.95" customHeight="1">
      <c r="B41" s="163" t="s">
        <v>54</v>
      </c>
      <c r="C41" s="165" t="s">
        <v>114</v>
      </c>
      <c r="D41" s="159">
        <v>1</v>
      </c>
      <c r="E41" s="158">
        <v>1</v>
      </c>
      <c r="F41" s="158" t="s">
        <v>114</v>
      </c>
      <c r="G41" s="159">
        <v>1</v>
      </c>
      <c r="H41" s="159" t="s">
        <v>114</v>
      </c>
      <c r="I41" s="242" t="s">
        <v>114</v>
      </c>
    </row>
    <row r="42" spans="1:10" s="156" customFormat="1" ht="15.95" customHeight="1" thickBot="1">
      <c r="B42" s="160"/>
      <c r="C42" s="160"/>
      <c r="D42" s="160"/>
      <c r="E42" s="160"/>
      <c r="F42" s="160"/>
      <c r="G42" s="160"/>
      <c r="H42" s="160"/>
      <c r="I42" s="160"/>
    </row>
    <row r="43" spans="1:10" s="156" customFormat="1" ht="15.95" customHeight="1">
      <c r="A43" s="166"/>
      <c r="B43" s="167"/>
      <c r="C43" s="161"/>
      <c r="D43" s="162"/>
    </row>
    <row r="44" spans="1:10" s="156" customFormat="1" ht="15.95" customHeight="1">
      <c r="A44" s="166"/>
      <c r="B44" s="168"/>
      <c r="C44" s="162"/>
      <c r="D44" s="162"/>
    </row>
    <row r="45" spans="1:10" s="19" customFormat="1" ht="15.95" customHeight="1">
      <c r="A45" s="17"/>
      <c r="B45" s="18" t="s">
        <v>55</v>
      </c>
      <c r="J45" s="156"/>
    </row>
    <row r="46" spans="1:10" s="162" customFormat="1" ht="15.95" customHeight="1">
      <c r="J46" s="156"/>
    </row>
    <row r="47" spans="1:10" s="162" customFormat="1" ht="15.95" customHeight="1">
      <c r="B47" s="89" t="s">
        <v>87</v>
      </c>
      <c r="C47" s="298" t="s">
        <v>34</v>
      </c>
      <c r="D47" s="299"/>
      <c r="E47" s="299"/>
      <c r="F47" s="299"/>
      <c r="G47" s="299"/>
      <c r="J47" s="156"/>
    </row>
    <row r="48" spans="1:10" s="162" customFormat="1" ht="15.75" customHeight="1">
      <c r="B48" s="90"/>
      <c r="C48" s="186" t="s">
        <v>15</v>
      </c>
      <c r="D48" s="187" t="s">
        <v>16</v>
      </c>
      <c r="E48" s="187" t="s">
        <v>17</v>
      </c>
      <c r="F48" s="187" t="s">
        <v>18</v>
      </c>
      <c r="G48" s="188" t="s">
        <v>110</v>
      </c>
      <c r="H48" s="187" t="s">
        <v>177</v>
      </c>
      <c r="I48" s="280" t="s">
        <v>184</v>
      </c>
      <c r="J48" s="156"/>
    </row>
    <row r="49" spans="1:10" s="156" customFormat="1" ht="34.5" customHeight="1">
      <c r="B49" s="169" t="s">
        <v>82</v>
      </c>
      <c r="C49" s="170">
        <v>4835</v>
      </c>
      <c r="D49" s="171">
        <v>4807</v>
      </c>
      <c r="E49" s="172">
        <v>4993</v>
      </c>
      <c r="F49" s="172">
        <v>5104</v>
      </c>
      <c r="G49" s="171">
        <v>5430</v>
      </c>
      <c r="H49" s="174">
        <v>5600</v>
      </c>
      <c r="I49" s="248">
        <v>5758</v>
      </c>
    </row>
    <row r="50" spans="1:10" s="156" customFormat="1" ht="34.5" customHeight="1">
      <c r="B50" s="163" t="s">
        <v>83</v>
      </c>
      <c r="C50" s="173">
        <v>5382</v>
      </c>
      <c r="D50" s="174">
        <v>5341</v>
      </c>
      <c r="E50" s="175">
        <v>5328</v>
      </c>
      <c r="F50" s="175">
        <v>5066</v>
      </c>
      <c r="G50" s="174">
        <v>4878</v>
      </c>
      <c r="H50" s="174">
        <v>4771</v>
      </c>
      <c r="I50" s="248">
        <v>4830</v>
      </c>
    </row>
    <row r="51" spans="1:10" s="156" customFormat="1" ht="34.5" customHeight="1">
      <c r="B51" s="163" t="s">
        <v>84</v>
      </c>
      <c r="C51" s="173" t="s">
        <v>114</v>
      </c>
      <c r="D51" s="174" t="s">
        <v>114</v>
      </c>
      <c r="E51" s="175" t="s">
        <v>114</v>
      </c>
      <c r="F51" s="175" t="s">
        <v>114</v>
      </c>
      <c r="G51" s="174">
        <v>53</v>
      </c>
      <c r="H51" s="174">
        <v>223</v>
      </c>
      <c r="I51" s="248">
        <v>171</v>
      </c>
    </row>
    <row r="52" spans="1:10" s="156" customFormat="1" ht="15.95" customHeight="1" thickBot="1">
      <c r="B52" s="160"/>
      <c r="C52" s="160"/>
      <c r="D52" s="160"/>
      <c r="E52" s="160"/>
      <c r="F52" s="160"/>
      <c r="G52" s="160"/>
      <c r="H52" s="160"/>
      <c r="I52" s="160"/>
    </row>
    <row r="53" spans="1:10" s="156" customFormat="1" ht="15.95" customHeight="1">
      <c r="A53" s="166"/>
      <c r="B53" s="167"/>
      <c r="C53" s="161"/>
      <c r="D53" s="161"/>
      <c r="E53" s="161"/>
      <c r="F53" s="162"/>
      <c r="G53" s="162"/>
      <c r="I53" s="162"/>
    </row>
    <row r="54" spans="1:10" s="156" customFormat="1" ht="15.95" customHeight="1">
      <c r="A54" s="166"/>
      <c r="B54" s="168"/>
      <c r="C54" s="162"/>
      <c r="D54" s="162"/>
      <c r="E54" s="162"/>
      <c r="F54" s="162"/>
      <c r="G54" s="162"/>
      <c r="I54" s="162"/>
    </row>
    <row r="55" spans="1:10" s="19" customFormat="1" ht="15.95" customHeight="1">
      <c r="A55" s="17"/>
      <c r="B55" s="18" t="s">
        <v>56</v>
      </c>
      <c r="I55" s="20"/>
      <c r="J55" s="156"/>
    </row>
    <row r="56" spans="1:10" s="162" customFormat="1" ht="15.95" customHeight="1">
      <c r="J56" s="156"/>
    </row>
    <row r="57" spans="1:10" s="162" customFormat="1" ht="15.95" customHeight="1">
      <c r="B57" s="93" t="s">
        <v>57</v>
      </c>
      <c r="C57" s="298" t="s">
        <v>34</v>
      </c>
      <c r="D57" s="299"/>
      <c r="E57" s="299"/>
      <c r="F57" s="299"/>
      <c r="G57" s="299"/>
      <c r="J57" s="156"/>
    </row>
    <row r="58" spans="1:10" s="162" customFormat="1" ht="14.25" customHeight="1">
      <c r="B58" s="94"/>
      <c r="C58" s="186" t="s">
        <v>15</v>
      </c>
      <c r="D58" s="187" t="s">
        <v>16</v>
      </c>
      <c r="E58" s="187" t="s">
        <v>17</v>
      </c>
      <c r="F58" s="187" t="s">
        <v>18</v>
      </c>
      <c r="G58" s="188" t="s">
        <v>110</v>
      </c>
      <c r="H58" s="187" t="s">
        <v>177</v>
      </c>
      <c r="I58" s="188" t="s">
        <v>185</v>
      </c>
      <c r="J58" s="156"/>
    </row>
    <row r="59" spans="1:10" s="156" customFormat="1" ht="15.95" customHeight="1">
      <c r="B59" s="176" t="s">
        <v>58</v>
      </c>
      <c r="C59" s="164">
        <v>6684</v>
      </c>
      <c r="D59" s="177">
        <v>6584</v>
      </c>
      <c r="E59" s="178">
        <v>6568</v>
      </c>
      <c r="F59" s="178">
        <v>6299</v>
      </c>
      <c r="G59" s="177">
        <v>6376</v>
      </c>
      <c r="H59" s="279">
        <v>6321</v>
      </c>
      <c r="I59" s="282">
        <v>6065</v>
      </c>
    </row>
    <row r="60" spans="1:10" s="156" customFormat="1" ht="15.95" customHeight="1">
      <c r="B60" s="176" t="s">
        <v>59</v>
      </c>
      <c r="C60" s="165">
        <v>1588</v>
      </c>
      <c r="D60" s="159">
        <v>1664</v>
      </c>
      <c r="E60" s="158">
        <v>1702</v>
      </c>
      <c r="F60" s="158">
        <v>1719</v>
      </c>
      <c r="G60" s="159">
        <v>1718</v>
      </c>
      <c r="H60" s="279">
        <v>1757</v>
      </c>
      <c r="I60" s="282">
        <v>1963</v>
      </c>
    </row>
    <row r="61" spans="1:10" s="156" customFormat="1" ht="15.95" customHeight="1">
      <c r="B61" s="176" t="s">
        <v>60</v>
      </c>
      <c r="C61" s="165">
        <v>745</v>
      </c>
      <c r="D61" s="159">
        <v>773</v>
      </c>
      <c r="E61" s="158">
        <v>876</v>
      </c>
      <c r="F61" s="158">
        <v>1007</v>
      </c>
      <c r="G61" s="159">
        <v>995</v>
      </c>
      <c r="H61" s="279">
        <v>1197</v>
      </c>
      <c r="I61" s="282">
        <v>1296</v>
      </c>
    </row>
    <row r="62" spans="1:10" s="156" customFormat="1" ht="15.95" customHeight="1">
      <c r="B62" s="176" t="s">
        <v>61</v>
      </c>
      <c r="C62" s="165">
        <v>77</v>
      </c>
      <c r="D62" s="159">
        <v>84</v>
      </c>
      <c r="E62" s="158">
        <v>88</v>
      </c>
      <c r="F62" s="158">
        <v>106</v>
      </c>
      <c r="G62" s="159">
        <v>90</v>
      </c>
      <c r="H62" s="279">
        <v>115</v>
      </c>
      <c r="I62" s="282">
        <v>143</v>
      </c>
    </row>
    <row r="63" spans="1:10" s="156" customFormat="1" ht="15.95" customHeight="1">
      <c r="B63" s="176" t="s">
        <v>62</v>
      </c>
      <c r="C63" s="165">
        <v>5</v>
      </c>
      <c r="D63" s="159">
        <v>7</v>
      </c>
      <c r="E63" s="158">
        <v>10</v>
      </c>
      <c r="F63" s="158">
        <v>8</v>
      </c>
      <c r="G63" s="159">
        <v>5</v>
      </c>
      <c r="H63" s="279">
        <v>4</v>
      </c>
      <c r="I63" s="282">
        <v>4</v>
      </c>
    </row>
    <row r="64" spans="1:10" s="156" customFormat="1" ht="15.95" customHeight="1">
      <c r="B64" s="176" t="s">
        <v>63</v>
      </c>
      <c r="C64" s="165">
        <v>1</v>
      </c>
      <c r="D64" s="159">
        <v>1</v>
      </c>
      <c r="E64" s="158">
        <v>3</v>
      </c>
      <c r="F64" s="158">
        <v>1</v>
      </c>
      <c r="G64" s="159" t="s">
        <v>114</v>
      </c>
      <c r="H64" s="279">
        <v>1</v>
      </c>
      <c r="I64" s="282">
        <v>1</v>
      </c>
    </row>
    <row r="65" spans="1:9" s="156" customFormat="1" ht="15.95" customHeight="1">
      <c r="B65" s="176" t="s">
        <v>64</v>
      </c>
      <c r="C65" s="165" t="s">
        <v>114</v>
      </c>
      <c r="D65" s="159">
        <v>1</v>
      </c>
      <c r="E65" s="158" t="s">
        <v>114</v>
      </c>
      <c r="F65" s="158" t="s">
        <v>114</v>
      </c>
      <c r="G65" s="159" t="s">
        <v>114</v>
      </c>
      <c r="H65" s="159" t="s">
        <v>114</v>
      </c>
      <c r="I65" s="282">
        <v>2</v>
      </c>
    </row>
    <row r="66" spans="1:9" s="156" customFormat="1" ht="15.95" customHeight="1">
      <c r="B66" s="176" t="s">
        <v>65</v>
      </c>
      <c r="C66" s="165" t="s">
        <v>114</v>
      </c>
      <c r="D66" s="159" t="s">
        <v>114</v>
      </c>
      <c r="E66" s="158" t="s">
        <v>114</v>
      </c>
      <c r="F66" s="158">
        <v>1</v>
      </c>
      <c r="G66" s="159" t="s">
        <v>114</v>
      </c>
      <c r="H66" s="159" t="s">
        <v>114</v>
      </c>
      <c r="I66" s="282" t="s">
        <v>114</v>
      </c>
    </row>
    <row r="67" spans="1:9" s="156" customFormat="1" ht="15.95" customHeight="1">
      <c r="B67" s="176" t="s">
        <v>66</v>
      </c>
      <c r="C67" s="165">
        <v>1</v>
      </c>
      <c r="D67" s="159">
        <v>1</v>
      </c>
      <c r="E67" s="158" t="s">
        <v>114</v>
      </c>
      <c r="F67" s="158" t="s">
        <v>114</v>
      </c>
      <c r="G67" s="159" t="s">
        <v>114</v>
      </c>
      <c r="H67" s="159" t="s">
        <v>114</v>
      </c>
      <c r="I67" s="282" t="s">
        <v>114</v>
      </c>
    </row>
    <row r="68" spans="1:9" s="156" customFormat="1" ht="15.95" customHeight="1">
      <c r="B68" s="176" t="s">
        <v>67</v>
      </c>
      <c r="C68" s="165" t="s">
        <v>114</v>
      </c>
      <c r="D68" s="159">
        <v>1</v>
      </c>
      <c r="E68" s="158" t="s">
        <v>114</v>
      </c>
      <c r="F68" s="158" t="s">
        <v>114</v>
      </c>
      <c r="G68" s="159" t="s">
        <v>114</v>
      </c>
      <c r="H68" s="159" t="s">
        <v>114</v>
      </c>
      <c r="I68" s="282" t="s">
        <v>114</v>
      </c>
    </row>
    <row r="69" spans="1:9" s="156" customFormat="1" ht="15.95" customHeight="1">
      <c r="B69" s="176" t="s">
        <v>68</v>
      </c>
      <c r="C69" s="165" t="s">
        <v>114</v>
      </c>
      <c r="D69" s="159" t="s">
        <v>114</v>
      </c>
      <c r="E69" s="158" t="s">
        <v>114</v>
      </c>
      <c r="F69" s="158" t="s">
        <v>114</v>
      </c>
      <c r="G69" s="159" t="s">
        <v>114</v>
      </c>
      <c r="H69" s="159" t="s">
        <v>114</v>
      </c>
      <c r="I69" s="282">
        <v>1</v>
      </c>
    </row>
    <row r="70" spans="1:9" s="156" customFormat="1" ht="15.95" customHeight="1">
      <c r="B70" s="176" t="s">
        <v>69</v>
      </c>
      <c r="C70" s="165">
        <v>1</v>
      </c>
      <c r="D70" s="159" t="s">
        <v>114</v>
      </c>
      <c r="E70" s="158" t="s">
        <v>114</v>
      </c>
      <c r="F70" s="158" t="s">
        <v>114</v>
      </c>
      <c r="G70" s="159" t="s">
        <v>114</v>
      </c>
      <c r="H70" s="159" t="s">
        <v>114</v>
      </c>
      <c r="I70" s="282" t="s">
        <v>114</v>
      </c>
    </row>
    <row r="71" spans="1:9" s="156" customFormat="1" ht="15.95" customHeight="1" thickBot="1">
      <c r="B71" s="160"/>
      <c r="C71" s="160"/>
      <c r="D71" s="160"/>
      <c r="E71" s="160"/>
      <c r="F71" s="160"/>
      <c r="G71" s="160"/>
      <c r="H71" s="160"/>
      <c r="I71" s="160"/>
    </row>
    <row r="72" spans="1:9" s="156" customFormat="1" ht="15.95" customHeight="1">
      <c r="A72" s="166"/>
      <c r="B72" s="167"/>
      <c r="C72" s="161"/>
      <c r="D72" s="161"/>
      <c r="E72" s="161"/>
      <c r="F72" s="162"/>
      <c r="G72" s="162"/>
      <c r="H72" s="162"/>
      <c r="I72" s="162"/>
    </row>
    <row r="73" spans="1:9" s="156" customFormat="1" ht="15.95" customHeight="1">
      <c r="A73" s="166"/>
      <c r="B73" s="168"/>
      <c r="C73" s="162"/>
      <c r="D73" s="162"/>
      <c r="E73" s="162"/>
      <c r="F73" s="162"/>
      <c r="G73" s="162"/>
      <c r="H73" s="162"/>
      <c r="I73" s="162"/>
    </row>
    <row r="74" spans="1:9" s="156" customFormat="1" ht="15.95" customHeight="1">
      <c r="A74" s="166"/>
      <c r="B74" s="133" t="s">
        <v>147</v>
      </c>
      <c r="C74" s="162"/>
      <c r="D74" s="162"/>
      <c r="E74" s="162"/>
      <c r="F74" s="162"/>
      <c r="G74" s="162"/>
      <c r="H74" s="162"/>
      <c r="I74" s="162"/>
    </row>
    <row r="75" spans="1:9" s="156" customFormat="1" ht="15.95" customHeight="1">
      <c r="A75" s="166"/>
      <c r="B75" s="168"/>
      <c r="C75" s="162"/>
      <c r="D75" s="162"/>
      <c r="E75" s="162"/>
      <c r="F75" s="162"/>
      <c r="G75" s="162"/>
      <c r="H75" s="162"/>
      <c r="I75" s="162"/>
    </row>
    <row r="76" spans="1:9" s="156" customFormat="1" ht="15.95" customHeight="1">
      <c r="A76" s="166"/>
      <c r="B76" s="93" t="s">
        <v>145</v>
      </c>
      <c r="C76" s="298" t="s">
        <v>34</v>
      </c>
      <c r="D76" s="299"/>
      <c r="E76" s="299"/>
      <c r="F76" s="299"/>
      <c r="G76" s="299"/>
      <c r="H76" s="162"/>
      <c r="I76" s="162"/>
    </row>
    <row r="77" spans="1:9" s="156" customFormat="1" ht="15.95" customHeight="1">
      <c r="A77" s="166"/>
      <c r="B77" s="94"/>
      <c r="C77" s="186" t="s">
        <v>15</v>
      </c>
      <c r="D77" s="187" t="s">
        <v>16</v>
      </c>
      <c r="E77" s="187" t="s">
        <v>17</v>
      </c>
      <c r="F77" s="187" t="s">
        <v>18</v>
      </c>
      <c r="G77" s="188" t="s">
        <v>110</v>
      </c>
      <c r="H77" s="187" t="s">
        <v>177</v>
      </c>
      <c r="I77" s="268" t="s">
        <v>184</v>
      </c>
    </row>
    <row r="78" spans="1:9" s="156" customFormat="1" ht="15.95" customHeight="1">
      <c r="A78" s="166"/>
      <c r="B78" s="176"/>
      <c r="C78" s="179"/>
      <c r="D78" s="180"/>
      <c r="E78" s="181"/>
      <c r="F78" s="181"/>
      <c r="G78" s="241"/>
      <c r="H78" s="277"/>
      <c r="I78" s="162"/>
    </row>
    <row r="79" spans="1:9" s="156" customFormat="1" ht="29.25" customHeight="1">
      <c r="A79" s="166"/>
      <c r="B79" s="182" t="s">
        <v>143</v>
      </c>
      <c r="C79" s="183">
        <v>3275</v>
      </c>
      <c r="D79" s="184">
        <v>3296</v>
      </c>
      <c r="E79" s="158">
        <v>3356</v>
      </c>
      <c r="F79" s="159">
        <v>3408</v>
      </c>
      <c r="G79" s="159">
        <v>3416</v>
      </c>
      <c r="H79" s="159">
        <v>3535</v>
      </c>
      <c r="I79" s="242">
        <v>3561</v>
      </c>
    </row>
    <row r="80" spans="1:9" s="156" customFormat="1" ht="29.25" customHeight="1">
      <c r="A80" s="166"/>
      <c r="B80" s="182">
        <v>2</v>
      </c>
      <c r="C80" s="183">
        <v>2398</v>
      </c>
      <c r="D80" s="184">
        <v>2341</v>
      </c>
      <c r="E80" s="158">
        <v>2350</v>
      </c>
      <c r="F80" s="159">
        <v>2271</v>
      </c>
      <c r="G80" s="159">
        <v>2311</v>
      </c>
      <c r="H80" s="159">
        <v>2287</v>
      </c>
      <c r="I80" s="242">
        <v>2322</v>
      </c>
    </row>
    <row r="81" spans="1:10" s="156" customFormat="1" ht="29.25" customHeight="1">
      <c r="A81" s="166"/>
      <c r="B81" s="182">
        <v>3</v>
      </c>
      <c r="C81" s="183">
        <v>1641</v>
      </c>
      <c r="D81" s="184">
        <v>1639</v>
      </c>
      <c r="E81" s="158">
        <v>1653</v>
      </c>
      <c r="F81" s="158">
        <v>1590</v>
      </c>
      <c r="G81" s="159">
        <v>1560</v>
      </c>
      <c r="H81" s="159">
        <v>1596</v>
      </c>
      <c r="I81" s="242">
        <v>1664</v>
      </c>
    </row>
    <row r="82" spans="1:10" s="156" customFormat="1" ht="29.25" customHeight="1">
      <c r="A82" s="166"/>
      <c r="B82" s="182">
        <v>4</v>
      </c>
      <c r="C82" s="183">
        <v>1017</v>
      </c>
      <c r="D82" s="184">
        <v>1073</v>
      </c>
      <c r="E82" s="158">
        <v>1110</v>
      </c>
      <c r="F82" s="158">
        <v>1088</v>
      </c>
      <c r="G82" s="159">
        <v>1094</v>
      </c>
      <c r="H82" s="159">
        <v>1151</v>
      </c>
      <c r="I82" s="242">
        <v>1130</v>
      </c>
    </row>
    <row r="83" spans="1:10" s="156" customFormat="1" ht="29.25" customHeight="1">
      <c r="A83" s="166"/>
      <c r="B83" s="182" t="s">
        <v>144</v>
      </c>
      <c r="C83" s="183">
        <v>695</v>
      </c>
      <c r="D83" s="184">
        <v>676</v>
      </c>
      <c r="E83" s="158">
        <v>676</v>
      </c>
      <c r="F83" s="158">
        <v>683</v>
      </c>
      <c r="G83" s="159">
        <v>703</v>
      </c>
      <c r="H83" s="278">
        <v>729</v>
      </c>
      <c r="I83" s="243">
        <v>707</v>
      </c>
    </row>
    <row r="84" spans="1:10" ht="15.95" customHeight="1" thickBot="1">
      <c r="A84" s="54"/>
      <c r="B84" s="59"/>
      <c r="C84" s="59"/>
      <c r="D84" s="59"/>
      <c r="E84" s="59"/>
      <c r="F84" s="59"/>
      <c r="G84" s="59"/>
      <c r="H84" s="59"/>
      <c r="I84" s="59"/>
      <c r="J84" s="156"/>
    </row>
    <row r="85" spans="1:10" ht="15.95" customHeight="1">
      <c r="A85" s="54"/>
      <c r="B85" s="60"/>
      <c r="C85" s="56"/>
      <c r="D85" s="56"/>
      <c r="E85" s="56"/>
      <c r="F85" s="56"/>
      <c r="G85" s="56"/>
      <c r="H85" s="56"/>
    </row>
    <row r="86" spans="1:10" ht="15.95" customHeight="1">
      <c r="A86" s="54"/>
      <c r="B86" s="60"/>
      <c r="C86" s="56"/>
      <c r="D86" s="56"/>
      <c r="E86" s="56"/>
      <c r="F86" s="56"/>
      <c r="G86" s="56"/>
      <c r="H86" s="56"/>
    </row>
    <row r="87" spans="1:10" ht="16.5" customHeight="1">
      <c r="E87" s="22"/>
      <c r="F87" s="22" t="s">
        <v>70</v>
      </c>
    </row>
    <row r="88" spans="1:10" ht="16.5" customHeight="1">
      <c r="B88" s="23" t="s">
        <v>13</v>
      </c>
    </row>
    <row r="89" spans="1:10" s="61" customFormat="1" ht="28.5" customHeight="1">
      <c r="B89" s="292" t="s">
        <v>71</v>
      </c>
      <c r="C89" s="292"/>
      <c r="D89" s="292"/>
      <c r="E89" s="292"/>
      <c r="F89" s="292"/>
      <c r="G89" s="301"/>
      <c r="H89" s="91"/>
      <c r="I89" s="91"/>
      <c r="J89" s="91"/>
    </row>
    <row r="90" spans="1:10" s="61" customFormat="1" ht="18" customHeight="1">
      <c r="B90" s="292" t="s">
        <v>72</v>
      </c>
      <c r="C90" s="292"/>
      <c r="D90" s="292"/>
      <c r="E90" s="292"/>
      <c r="F90" s="292"/>
      <c r="G90" s="301"/>
      <c r="H90" s="92"/>
      <c r="I90" s="92"/>
      <c r="J90" s="92"/>
    </row>
    <row r="91" spans="1:10" s="61" customFormat="1" ht="73.5" customHeight="1">
      <c r="B91" s="292" t="s">
        <v>168</v>
      </c>
      <c r="C91" s="292"/>
      <c r="D91" s="292"/>
      <c r="E91" s="292"/>
      <c r="F91" s="292"/>
      <c r="G91" s="301"/>
      <c r="H91" s="92"/>
      <c r="I91" s="92"/>
      <c r="J91" s="92"/>
    </row>
    <row r="92" spans="1:10" s="61" customFormat="1" ht="15">
      <c r="B92" s="292" t="s">
        <v>169</v>
      </c>
      <c r="C92" s="292"/>
      <c r="D92" s="292"/>
      <c r="E92" s="292"/>
      <c r="F92" s="292"/>
      <c r="G92" s="301"/>
      <c r="H92" s="92"/>
      <c r="I92" s="92"/>
      <c r="J92" s="92"/>
    </row>
    <row r="93" spans="1:10" ht="20.25" customHeight="1">
      <c r="B93" s="300" t="s">
        <v>174</v>
      </c>
      <c r="C93" s="300"/>
      <c r="D93" s="300"/>
      <c r="E93" s="300"/>
      <c r="F93" s="300"/>
    </row>
    <row r="94" spans="1:10" ht="30.75" customHeight="1">
      <c r="B94" s="296" t="s">
        <v>180</v>
      </c>
      <c r="C94" s="297"/>
      <c r="D94" s="297"/>
      <c r="E94" s="297"/>
      <c r="F94" s="297"/>
      <c r="G94" s="297"/>
    </row>
    <row r="95" spans="1:10" ht="16.5" customHeight="1"/>
    <row r="96" spans="1:10" ht="16.5" customHeight="1"/>
    <row r="97" ht="16.5" customHeight="1"/>
    <row r="98" ht="16.5" customHeight="1"/>
    <row r="99" ht="16.5" customHeight="1"/>
    <row r="100" ht="16.5" customHeight="1"/>
    <row r="101" ht="16.5" customHeight="1"/>
    <row r="102" ht="16.5" customHeight="1"/>
    <row r="103" ht="16.5" customHeight="1"/>
    <row r="104" ht="16.5" customHeight="1"/>
  </sheetData>
  <mergeCells count="11">
    <mergeCell ref="B94:G94"/>
    <mergeCell ref="C76:G76"/>
    <mergeCell ref="B93:F93"/>
    <mergeCell ref="C13:G13"/>
    <mergeCell ref="C24:G24"/>
    <mergeCell ref="C47:G47"/>
    <mergeCell ref="C57:G57"/>
    <mergeCell ref="B89:G89"/>
    <mergeCell ref="B90:G90"/>
    <mergeCell ref="B91:G91"/>
    <mergeCell ref="B92:G92"/>
  </mergeCells>
  <pageMargins left="0.70866141732283472" right="0.70866141732283472" top="0.74803149606299213" bottom="0.74803149606299213" header="0.31496062992125984" footer="0.31496062992125984"/>
  <pageSetup scale="52" fitToHeight="2" orientation="portrait" r:id="rId1"/>
  <rowBreaks count="1" manualBreakCount="1">
    <brk id="54" max="9" man="1"/>
  </rowBreaks>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P51"/>
  <sheetViews>
    <sheetView zoomScale="85" zoomScaleNormal="85" workbookViewId="0"/>
  </sheetViews>
  <sheetFormatPr defaultRowHeight="14.25"/>
  <cols>
    <col min="1" max="1" width="1.7109375" style="55" customWidth="1"/>
    <col min="2" max="2" width="23.140625" style="55" customWidth="1"/>
    <col min="3" max="3" width="10.7109375" style="95" bestFit="1" customWidth="1"/>
    <col min="4" max="4" width="11.42578125" style="95" bestFit="1" customWidth="1"/>
    <col min="5" max="11" width="13" style="95" customWidth="1"/>
    <col min="12" max="12" width="12.140625" style="58" customWidth="1"/>
    <col min="13" max="13" width="12" style="95" customWidth="1"/>
    <col min="14" max="15" width="9.28515625" style="55" bestFit="1" customWidth="1"/>
    <col min="16" max="16384" width="9.140625" style="55"/>
  </cols>
  <sheetData>
    <row r="1" spans="1:13">
      <c r="A1" s="54"/>
      <c r="B1" s="54"/>
    </row>
    <row r="2" spans="1:13">
      <c r="A2" s="119"/>
      <c r="B2" s="54"/>
      <c r="K2" s="96"/>
      <c r="L2" s="96" t="s">
        <v>0</v>
      </c>
    </row>
    <row r="3" spans="1:13">
      <c r="A3" s="119"/>
      <c r="B3" s="54"/>
    </row>
    <row r="4" spans="1:13" ht="50.25" customHeight="1">
      <c r="A4" s="119"/>
      <c r="B4" s="54"/>
    </row>
    <row r="5" spans="1:13" ht="18" customHeight="1">
      <c r="A5" s="119"/>
      <c r="B5" s="54"/>
    </row>
    <row r="6" spans="1:13" ht="18" customHeight="1">
      <c r="A6" s="119"/>
      <c r="B6" s="54"/>
    </row>
    <row r="7" spans="1:13" ht="16.5" customHeight="1">
      <c r="A7" s="119"/>
      <c r="B7" s="14" t="s">
        <v>73</v>
      </c>
    </row>
    <row r="8" spans="1:13" s="15" customFormat="1" ht="18">
      <c r="A8" s="120"/>
      <c r="B8" s="14" t="s">
        <v>88</v>
      </c>
      <c r="C8" s="97"/>
      <c r="D8" s="95"/>
      <c r="E8" s="97"/>
      <c r="F8" s="97"/>
      <c r="G8" s="97"/>
      <c r="H8" s="97"/>
      <c r="I8" s="97"/>
      <c r="J8" s="97"/>
      <c r="K8" s="97"/>
      <c r="L8" s="98"/>
      <c r="M8" s="97"/>
    </row>
    <row r="9" spans="1:13" s="15" customFormat="1" ht="18">
      <c r="A9" s="120"/>
      <c r="B9" s="185" t="s">
        <v>74</v>
      </c>
      <c r="C9" s="97"/>
      <c r="D9" s="95"/>
      <c r="E9" s="97"/>
      <c r="F9" s="97"/>
      <c r="G9" s="97"/>
      <c r="H9" s="97"/>
      <c r="I9" s="97"/>
      <c r="J9" s="97"/>
      <c r="K9" s="97"/>
      <c r="L9" s="98"/>
      <c r="M9" s="97"/>
    </row>
    <row r="10" spans="1:13" ht="15.95" customHeight="1">
      <c r="A10" s="121"/>
    </row>
    <row r="11" spans="1:13" ht="15.75" customHeight="1">
      <c r="A11" s="121"/>
    </row>
    <row r="12" spans="1:13" s="19" customFormat="1" ht="15.95" customHeight="1">
      <c r="A12" s="122"/>
      <c r="B12" s="18" t="s">
        <v>175</v>
      </c>
      <c r="C12" s="99"/>
      <c r="D12" s="99"/>
      <c r="E12" s="99"/>
      <c r="F12" s="99"/>
      <c r="G12" s="99"/>
      <c r="H12" s="99"/>
      <c r="I12" s="99"/>
      <c r="J12" s="99"/>
      <c r="K12" s="99"/>
      <c r="L12" s="100"/>
      <c r="M12" s="99"/>
    </row>
    <row r="13" spans="1:13" s="56" customFormat="1" ht="15.95" customHeight="1">
      <c r="C13" s="101">
        <v>2004</v>
      </c>
      <c r="D13" s="101">
        <v>2005</v>
      </c>
      <c r="E13" s="101">
        <v>2006</v>
      </c>
      <c r="F13" s="101">
        <v>2007</v>
      </c>
      <c r="G13" s="101">
        <v>2008</v>
      </c>
      <c r="H13" s="101">
        <v>2009</v>
      </c>
      <c r="I13" s="101">
        <v>2010</v>
      </c>
      <c r="J13" s="101">
        <v>2011</v>
      </c>
      <c r="K13" s="101">
        <v>2012</v>
      </c>
      <c r="L13" s="101"/>
      <c r="M13" s="58"/>
    </row>
    <row r="14" spans="1:13" ht="15.95" customHeight="1">
      <c r="B14" s="24" t="s">
        <v>75</v>
      </c>
      <c r="C14" s="230" t="s">
        <v>76</v>
      </c>
      <c r="D14" s="230" t="s">
        <v>77</v>
      </c>
      <c r="E14" s="231" t="s">
        <v>78</v>
      </c>
      <c r="F14" s="231" t="s">
        <v>15</v>
      </c>
      <c r="G14" s="231" t="s">
        <v>16</v>
      </c>
      <c r="H14" s="231" t="s">
        <v>17</v>
      </c>
      <c r="I14" s="230" t="s">
        <v>18</v>
      </c>
      <c r="J14" s="231" t="s">
        <v>110</v>
      </c>
      <c r="K14" s="253" t="s">
        <v>177</v>
      </c>
      <c r="L14" s="253" t="s">
        <v>184</v>
      </c>
      <c r="M14" s="55"/>
    </row>
    <row r="15" spans="1:13" s="63" customFormat="1" ht="38.25" customHeight="1">
      <c r="B15" s="203" t="s">
        <v>192</v>
      </c>
      <c r="C15" s="204">
        <v>35053</v>
      </c>
      <c r="D15" s="204">
        <v>37689</v>
      </c>
      <c r="E15" s="204">
        <v>41130</v>
      </c>
      <c r="F15" s="204">
        <v>44768</v>
      </c>
      <c r="G15" s="204">
        <v>46206</v>
      </c>
      <c r="H15" s="204">
        <v>47638</v>
      </c>
      <c r="I15" s="204">
        <v>48774</v>
      </c>
      <c r="J15" s="204">
        <v>47382</v>
      </c>
      <c r="K15" s="254">
        <v>49861</v>
      </c>
      <c r="L15" s="254">
        <f>L24+L33+L42</f>
        <v>52801</v>
      </c>
    </row>
    <row r="16" spans="1:13" s="63" customFormat="1" ht="38.25" customHeight="1">
      <c r="B16" s="205" t="s">
        <v>79</v>
      </c>
      <c r="C16" s="209">
        <v>803309.07</v>
      </c>
      <c r="D16" s="209">
        <v>841882.46000000008</v>
      </c>
      <c r="E16" s="209">
        <v>915413.48999999987</v>
      </c>
      <c r="F16" s="209">
        <v>893532.60000007949</v>
      </c>
      <c r="G16" s="209">
        <v>901138.15000008931</v>
      </c>
      <c r="H16" s="209">
        <v>942466.91000007489</v>
      </c>
      <c r="I16" s="209">
        <v>1040240.2200000706</v>
      </c>
      <c r="J16" s="209">
        <v>1078184.1000000273</v>
      </c>
      <c r="K16" s="255">
        <v>1223770</v>
      </c>
      <c r="L16" s="255">
        <f>L25+L34+L43</f>
        <v>1712571.5299999558</v>
      </c>
    </row>
    <row r="17" spans="1:13" s="63" customFormat="1" ht="38.25" customHeight="1">
      <c r="B17" s="205" t="s">
        <v>80</v>
      </c>
      <c r="C17" s="209">
        <v>1151533.3549694389</v>
      </c>
      <c r="D17" s="209">
        <v>1214923.823986307</v>
      </c>
      <c r="E17" s="209">
        <v>1321723.250361721</v>
      </c>
      <c r="F17" s="209">
        <v>1437317.7631174026</v>
      </c>
      <c r="G17" s="209">
        <v>1464331.0233850365</v>
      </c>
      <c r="H17" s="209">
        <v>1486667.8372831275</v>
      </c>
      <c r="I17" s="209">
        <v>1489808.9706928362</v>
      </c>
      <c r="J17" s="209">
        <v>1435885.5801356162</v>
      </c>
      <c r="K17" s="255">
        <v>1498496.1046618728</v>
      </c>
      <c r="L17" s="255">
        <f>L26+L35+L44</f>
        <v>1566319.7543694079</v>
      </c>
    </row>
    <row r="18" spans="1:13" s="63" customFormat="1" ht="38.25" customHeight="1">
      <c r="B18" s="65" t="s">
        <v>171</v>
      </c>
      <c r="C18" s="233">
        <v>7.4993751975065992</v>
      </c>
      <c r="D18" s="233">
        <v>7.8171711164524744</v>
      </c>
      <c r="E18" s="233">
        <v>8.458169154601352</v>
      </c>
      <c r="F18" s="233">
        <v>9.1330518913344356</v>
      </c>
      <c r="G18" s="233">
        <v>9.2345639687424192</v>
      </c>
      <c r="H18" s="233">
        <v>9.2657894096097273</v>
      </c>
      <c r="I18" s="233">
        <v>9.2786827402414414</v>
      </c>
      <c r="J18" s="233">
        <v>8.9081189040380959</v>
      </c>
      <c r="K18" s="262">
        <v>9.2537229413505866</v>
      </c>
      <c r="L18" s="262">
        <v>9.6199999999999992</v>
      </c>
      <c r="M18" s="274"/>
    </row>
    <row r="19" spans="1:13" ht="15.95" customHeight="1" thickBot="1">
      <c r="B19" s="59"/>
      <c r="C19" s="224"/>
      <c r="D19" s="224"/>
      <c r="E19" s="224"/>
      <c r="F19" s="224"/>
      <c r="G19" s="224"/>
      <c r="H19" s="224"/>
      <c r="I19" s="224"/>
      <c r="J19" s="224"/>
      <c r="K19" s="224"/>
      <c r="L19" s="224"/>
      <c r="M19" s="55"/>
    </row>
    <row r="20" spans="1:13" ht="15.95" customHeight="1">
      <c r="B20" s="56"/>
      <c r="C20" s="58"/>
      <c r="D20" s="58"/>
      <c r="E20" s="58"/>
      <c r="F20" s="58"/>
      <c r="G20" s="286"/>
      <c r="H20" s="286"/>
      <c r="I20" s="286"/>
      <c r="J20" s="286"/>
      <c r="K20" s="287"/>
      <c r="L20" s="286"/>
    </row>
    <row r="21" spans="1:13" ht="15.95" customHeight="1">
      <c r="B21" s="18" t="s">
        <v>82</v>
      </c>
      <c r="C21" s="99"/>
      <c r="D21" s="99"/>
      <c r="E21" s="99"/>
      <c r="F21" s="99"/>
      <c r="G21" s="99"/>
      <c r="H21" s="99"/>
      <c r="I21" s="99"/>
      <c r="J21" s="99"/>
      <c r="K21" s="99"/>
      <c r="L21" s="100"/>
    </row>
    <row r="22" spans="1:13" s="19" customFormat="1" ht="15.95" customHeight="1">
      <c r="A22" s="17"/>
      <c r="B22" s="56"/>
      <c r="C22" s="58"/>
      <c r="D22" s="58"/>
      <c r="E22" s="58"/>
      <c r="F22" s="58"/>
      <c r="G22" s="58"/>
      <c r="H22" s="58"/>
      <c r="I22" s="58"/>
      <c r="J22" s="58"/>
      <c r="K22" s="58"/>
      <c r="L22" s="58"/>
      <c r="M22" s="99"/>
    </row>
    <row r="23" spans="1:13" s="56" customFormat="1" ht="15.95" customHeight="1">
      <c r="B23" s="24" t="s">
        <v>81</v>
      </c>
      <c r="C23" s="102" t="s">
        <v>76</v>
      </c>
      <c r="D23" s="102" t="s">
        <v>77</v>
      </c>
      <c r="E23" s="103" t="s">
        <v>78</v>
      </c>
      <c r="F23" s="103" t="s">
        <v>15</v>
      </c>
      <c r="G23" s="103" t="s">
        <v>16</v>
      </c>
      <c r="H23" s="103" t="s">
        <v>17</v>
      </c>
      <c r="I23" s="102" t="s">
        <v>18</v>
      </c>
      <c r="J23" s="129" t="s">
        <v>110</v>
      </c>
      <c r="K23" s="253" t="s">
        <v>177</v>
      </c>
      <c r="L23" s="253" t="s">
        <v>184</v>
      </c>
    </row>
    <row r="24" spans="1:13" s="64" customFormat="1" ht="38.25" customHeight="1">
      <c r="B24" s="203" t="s">
        <v>192</v>
      </c>
      <c r="C24" s="206">
        <v>15336</v>
      </c>
      <c r="D24" s="206">
        <v>16046</v>
      </c>
      <c r="E24" s="151">
        <v>17872</v>
      </c>
      <c r="F24" s="151">
        <v>18927</v>
      </c>
      <c r="G24" s="151">
        <v>19593</v>
      </c>
      <c r="H24" s="151">
        <v>20841</v>
      </c>
      <c r="I24" s="151">
        <v>22516</v>
      </c>
      <c r="J24" s="204">
        <v>23448</v>
      </c>
      <c r="K24" s="249">
        <v>24991</v>
      </c>
      <c r="L24" s="249">
        <v>26754</v>
      </c>
    </row>
    <row r="25" spans="1:13" s="63" customFormat="1" ht="38.25" customHeight="1">
      <c r="B25" s="205" t="s">
        <v>79</v>
      </c>
      <c r="C25" s="207">
        <v>413862.15</v>
      </c>
      <c r="D25" s="207">
        <v>427739.4</v>
      </c>
      <c r="E25" s="208">
        <v>475527.79999999993</v>
      </c>
      <c r="F25" s="208">
        <v>425334.81000000075</v>
      </c>
      <c r="G25" s="208">
        <v>436490.93000000069</v>
      </c>
      <c r="H25" s="208">
        <v>477279.24999998498</v>
      </c>
      <c r="I25" s="208">
        <v>590240.23999998404</v>
      </c>
      <c r="J25" s="209">
        <v>627614.93000002578</v>
      </c>
      <c r="K25" s="249">
        <v>672679.00000006426</v>
      </c>
      <c r="L25" s="249">
        <v>712323.97000000533</v>
      </c>
    </row>
    <row r="26" spans="1:13" s="63" customFormat="1" ht="38.25" customHeight="1">
      <c r="B26" s="205" t="s">
        <v>80</v>
      </c>
      <c r="C26" s="207">
        <v>403805.35496943892</v>
      </c>
      <c r="D26" s="207">
        <v>417313.82398630702</v>
      </c>
      <c r="E26" s="208">
        <v>470132.75036172109</v>
      </c>
      <c r="F26" s="208">
        <v>499071.7631174025</v>
      </c>
      <c r="G26" s="208">
        <v>512955.02338503656</v>
      </c>
      <c r="H26" s="208">
        <v>540927.83728312736</v>
      </c>
      <c r="I26" s="208">
        <v>576401.9706928361</v>
      </c>
      <c r="J26" s="209">
        <v>609570.58013572556</v>
      </c>
      <c r="K26" s="249">
        <v>653140.1046620108</v>
      </c>
      <c r="L26" s="249">
        <v>691925.75436940778</v>
      </c>
    </row>
    <row r="27" spans="1:13" s="63" customFormat="1" ht="38.25" customHeight="1">
      <c r="B27" s="65" t="s">
        <v>171</v>
      </c>
      <c r="C27" s="225">
        <v>2.6297873618767453</v>
      </c>
      <c r="D27" s="225">
        <v>2.6851177884209951</v>
      </c>
      <c r="E27" s="226">
        <v>3.0085438283613106</v>
      </c>
      <c r="F27" s="226">
        <v>3.1712182420712876</v>
      </c>
      <c r="G27" s="226">
        <v>3.2348669125282488</v>
      </c>
      <c r="H27" s="226">
        <v>3.3713808157851233</v>
      </c>
      <c r="I27" s="226">
        <v>3.5898904638905251</v>
      </c>
      <c r="J27" s="233">
        <v>3.7817269588706806</v>
      </c>
      <c r="K27" s="283">
        <v>4.0333622167077721</v>
      </c>
      <c r="L27" s="263">
        <v>4.2381048283926894</v>
      </c>
    </row>
    <row r="28" spans="1:13" ht="15.95" customHeight="1" thickBot="1">
      <c r="B28" s="66"/>
      <c r="C28" s="224"/>
      <c r="D28" s="224"/>
      <c r="E28" s="224"/>
      <c r="F28" s="224"/>
      <c r="G28" s="224"/>
      <c r="H28" s="224"/>
      <c r="I28" s="224"/>
      <c r="J28" s="224"/>
      <c r="K28" s="224"/>
      <c r="L28" s="224"/>
      <c r="M28" s="55"/>
    </row>
    <row r="29" spans="1:13" ht="15.95" customHeight="1">
      <c r="A29" s="54"/>
      <c r="B29" s="60"/>
      <c r="C29" s="274"/>
      <c r="D29" s="274"/>
      <c r="E29" s="274"/>
      <c r="F29" s="274"/>
      <c r="G29" s="274"/>
      <c r="H29" s="286"/>
      <c r="I29" s="286"/>
      <c r="J29" s="286"/>
      <c r="K29" s="287"/>
      <c r="L29" s="286"/>
    </row>
    <row r="30" spans="1:13" ht="15.95" customHeight="1">
      <c r="A30" s="54"/>
      <c r="B30" s="18" t="s">
        <v>83</v>
      </c>
      <c r="C30" s="99"/>
      <c r="D30" s="99"/>
      <c r="E30" s="99"/>
      <c r="F30" s="99"/>
      <c r="G30" s="99"/>
      <c r="H30" s="99"/>
      <c r="I30" s="99"/>
      <c r="J30" s="99"/>
      <c r="K30" s="99"/>
      <c r="L30" s="99"/>
    </row>
    <row r="31" spans="1:13" s="19" customFormat="1" ht="15.95" customHeight="1">
      <c r="A31" s="17"/>
      <c r="B31" s="56"/>
      <c r="C31" s="58"/>
      <c r="D31" s="58"/>
      <c r="E31" s="58"/>
      <c r="F31" s="58"/>
      <c r="G31" s="58"/>
      <c r="H31" s="58"/>
      <c r="I31" s="58"/>
      <c r="J31" s="58"/>
      <c r="K31" s="58"/>
      <c r="L31" s="58"/>
      <c r="M31" s="99"/>
    </row>
    <row r="32" spans="1:13" s="56" customFormat="1" ht="15.95" customHeight="1">
      <c r="B32" s="24"/>
      <c r="C32" s="102" t="s">
        <v>76</v>
      </c>
      <c r="D32" s="102" t="s">
        <v>77</v>
      </c>
      <c r="E32" s="103" t="s">
        <v>78</v>
      </c>
      <c r="F32" s="103" t="s">
        <v>15</v>
      </c>
      <c r="G32" s="103" t="s">
        <v>16</v>
      </c>
      <c r="H32" s="103" t="s">
        <v>17</v>
      </c>
      <c r="I32" s="102" t="s">
        <v>18</v>
      </c>
      <c r="J32" s="103" t="s">
        <v>110</v>
      </c>
      <c r="K32" s="253" t="s">
        <v>177</v>
      </c>
      <c r="L32" s="253" t="s">
        <v>184</v>
      </c>
    </row>
    <row r="33" spans="1:16" s="63" customFormat="1" ht="38.25" customHeight="1">
      <c r="A33" s="64"/>
      <c r="B33" s="203" t="s">
        <v>192</v>
      </c>
      <c r="C33" s="206">
        <v>19717</v>
      </c>
      <c r="D33" s="151">
        <v>21643</v>
      </c>
      <c r="E33" s="151">
        <v>23258</v>
      </c>
      <c r="F33" s="151">
        <v>25841</v>
      </c>
      <c r="G33" s="151">
        <v>26613</v>
      </c>
      <c r="H33" s="151">
        <v>26797</v>
      </c>
      <c r="I33" s="209">
        <v>26258</v>
      </c>
      <c r="J33" s="204">
        <v>23845</v>
      </c>
      <c r="K33" s="249">
        <v>24396</v>
      </c>
      <c r="L33" s="249">
        <v>25590</v>
      </c>
    </row>
    <row r="34" spans="1:16" s="63" customFormat="1" ht="38.25" customHeight="1">
      <c r="B34" s="205" t="s">
        <v>79</v>
      </c>
      <c r="C34" s="207">
        <v>389446.91999999993</v>
      </c>
      <c r="D34" s="208">
        <v>414143.06000000006</v>
      </c>
      <c r="E34" s="208">
        <v>439885.68999999994</v>
      </c>
      <c r="F34" s="208">
        <v>468197.79000007873</v>
      </c>
      <c r="G34" s="208">
        <v>464647.22000008856</v>
      </c>
      <c r="H34" s="208">
        <v>465187.66000008985</v>
      </c>
      <c r="I34" s="209">
        <v>449999.98000008659</v>
      </c>
      <c r="J34" s="209">
        <v>444057.70000000153</v>
      </c>
      <c r="K34" s="249">
        <v>517109.76000000356</v>
      </c>
      <c r="L34" s="249">
        <v>969220.35999995051</v>
      </c>
    </row>
    <row r="35" spans="1:16" s="63" customFormat="1" ht="38.25" customHeight="1">
      <c r="B35" s="205" t="s">
        <v>80</v>
      </c>
      <c r="C35" s="207">
        <v>747728</v>
      </c>
      <c r="D35" s="208">
        <v>797610</v>
      </c>
      <c r="E35" s="208">
        <v>851590.5</v>
      </c>
      <c r="F35" s="208">
        <v>938246</v>
      </c>
      <c r="G35" s="208">
        <v>951376</v>
      </c>
      <c r="H35" s="208">
        <v>945740</v>
      </c>
      <c r="I35" s="209">
        <v>913407</v>
      </c>
      <c r="J35" s="209">
        <v>824166</v>
      </c>
      <c r="K35" s="249">
        <v>834155</v>
      </c>
      <c r="L35" s="249">
        <v>864154</v>
      </c>
    </row>
    <row r="36" spans="1:16" s="63" customFormat="1" ht="38.25" customHeight="1">
      <c r="B36" s="65" t="s">
        <v>171</v>
      </c>
      <c r="C36" s="227">
        <v>4.8695878356298543</v>
      </c>
      <c r="D36" s="228">
        <v>5.1320533280314793</v>
      </c>
      <c r="E36" s="228">
        <v>5.4496253262400423</v>
      </c>
      <c r="F36" s="228">
        <v>5.9618336492631476</v>
      </c>
      <c r="G36" s="228">
        <v>5.9996970562141714</v>
      </c>
      <c r="H36" s="228">
        <v>5.8944085938246022</v>
      </c>
      <c r="I36" s="229">
        <v>5.6887922763509158</v>
      </c>
      <c r="J36" s="229">
        <v>5.1130597216332845</v>
      </c>
      <c r="K36" s="283">
        <v>5.1511907412559186</v>
      </c>
      <c r="L36" s="263">
        <v>5.31</v>
      </c>
    </row>
    <row r="37" spans="1:16" ht="15.95" customHeight="1" thickBot="1">
      <c r="B37" s="59"/>
      <c r="C37" s="224"/>
      <c r="D37" s="224"/>
      <c r="E37" s="224"/>
      <c r="F37" s="224"/>
      <c r="G37" s="224"/>
      <c r="H37" s="224"/>
      <c r="I37" s="224"/>
      <c r="J37" s="224"/>
      <c r="K37" s="224"/>
      <c r="L37" s="224"/>
      <c r="M37" s="55"/>
      <c r="O37" s="25"/>
    </row>
    <row r="38" spans="1:16" ht="15.95" customHeight="1">
      <c r="B38" s="60"/>
      <c r="C38" s="274"/>
      <c r="D38" s="274"/>
      <c r="E38" s="274"/>
      <c r="F38" s="274"/>
      <c r="G38" s="274"/>
      <c r="H38" s="286"/>
      <c r="I38" s="286"/>
      <c r="J38" s="286"/>
      <c r="K38" s="287"/>
      <c r="L38" s="286"/>
      <c r="P38" s="25"/>
    </row>
    <row r="39" spans="1:16" ht="15.95" customHeight="1">
      <c r="A39" s="54"/>
      <c r="B39" s="18" t="s">
        <v>84</v>
      </c>
      <c r="C39" s="99"/>
      <c r="D39" s="99"/>
      <c r="E39" s="99"/>
      <c r="F39" s="99"/>
      <c r="G39" s="99"/>
      <c r="H39" s="99"/>
      <c r="I39" s="99"/>
      <c r="J39" s="99"/>
      <c r="K39" s="99"/>
      <c r="L39" s="99"/>
    </row>
    <row r="40" spans="1:16" s="19" customFormat="1" ht="15.95" customHeight="1">
      <c r="A40" s="17"/>
      <c r="B40" s="56"/>
      <c r="C40" s="58"/>
      <c r="D40" s="58"/>
      <c r="E40" s="58"/>
      <c r="F40" s="58"/>
      <c r="G40" s="58"/>
      <c r="H40" s="58"/>
      <c r="I40" s="58"/>
      <c r="J40" s="58"/>
      <c r="K40" s="58"/>
      <c r="L40" s="58"/>
      <c r="M40" s="99"/>
    </row>
    <row r="41" spans="1:16" s="56" customFormat="1" ht="15.95" customHeight="1">
      <c r="B41" s="24"/>
      <c r="C41" s="102" t="s">
        <v>76</v>
      </c>
      <c r="D41" s="102" t="s">
        <v>77</v>
      </c>
      <c r="E41" s="103" t="s">
        <v>78</v>
      </c>
      <c r="F41" s="103" t="s">
        <v>15</v>
      </c>
      <c r="G41" s="103" t="s">
        <v>16</v>
      </c>
      <c r="H41" s="103" t="s">
        <v>17</v>
      </c>
      <c r="I41" s="102" t="s">
        <v>18</v>
      </c>
      <c r="J41" s="128" t="s">
        <v>110</v>
      </c>
      <c r="K41" s="244" t="s">
        <v>177</v>
      </c>
      <c r="L41" s="244" t="s">
        <v>184</v>
      </c>
    </row>
    <row r="42" spans="1:16" ht="38.25" customHeight="1">
      <c r="A42" s="56"/>
      <c r="B42" s="203" t="s">
        <v>192</v>
      </c>
      <c r="C42" s="211" t="s">
        <v>114</v>
      </c>
      <c r="D42" s="211" t="s">
        <v>114</v>
      </c>
      <c r="E42" s="211" t="s">
        <v>114</v>
      </c>
      <c r="F42" s="211" t="s">
        <v>114</v>
      </c>
      <c r="G42" s="149" t="s">
        <v>114</v>
      </c>
      <c r="H42" s="150" t="s">
        <v>114</v>
      </c>
      <c r="I42" s="204" t="s">
        <v>114</v>
      </c>
      <c r="J42" s="251">
        <v>89</v>
      </c>
      <c r="K42" s="249">
        <v>474</v>
      </c>
      <c r="L42" s="249">
        <v>457</v>
      </c>
      <c r="M42" s="55"/>
    </row>
    <row r="43" spans="1:16" ht="38.25" customHeight="1">
      <c r="B43" s="213" t="s">
        <v>79</v>
      </c>
      <c r="C43" s="214" t="s">
        <v>114</v>
      </c>
      <c r="D43" s="214" t="s">
        <v>114</v>
      </c>
      <c r="E43" s="214" t="s">
        <v>114</v>
      </c>
      <c r="F43" s="214" t="s">
        <v>114</v>
      </c>
      <c r="G43" s="214" t="s">
        <v>114</v>
      </c>
      <c r="H43" s="215" t="s">
        <v>114</v>
      </c>
      <c r="I43" s="209" t="s">
        <v>114</v>
      </c>
      <c r="J43" s="209">
        <v>6511.4700000000057</v>
      </c>
      <c r="K43" s="249">
        <v>33981.449999999822</v>
      </c>
      <c r="L43" s="249">
        <v>31027.199999999964</v>
      </c>
      <c r="M43" s="55"/>
    </row>
    <row r="44" spans="1:16" ht="38.25" customHeight="1">
      <c r="B44" s="213" t="s">
        <v>80</v>
      </c>
      <c r="C44" s="214" t="s">
        <v>114</v>
      </c>
      <c r="D44" s="214" t="s">
        <v>114</v>
      </c>
      <c r="E44" s="214" t="s">
        <v>114</v>
      </c>
      <c r="F44" s="214" t="s">
        <v>114</v>
      </c>
      <c r="G44" s="214" t="s">
        <v>114</v>
      </c>
      <c r="H44" s="215" t="s">
        <v>114</v>
      </c>
      <c r="I44" s="209" t="s">
        <v>114</v>
      </c>
      <c r="J44" s="252">
        <v>2149</v>
      </c>
      <c r="K44" s="284">
        <v>11201</v>
      </c>
      <c r="L44" s="250">
        <v>10240</v>
      </c>
      <c r="M44" s="55"/>
    </row>
    <row r="45" spans="1:16" ht="38.25" customHeight="1">
      <c r="B45" s="65" t="s">
        <v>171</v>
      </c>
      <c r="C45" s="217" t="s">
        <v>114</v>
      </c>
      <c r="D45" s="217" t="s">
        <v>114</v>
      </c>
      <c r="E45" s="217" t="s">
        <v>114</v>
      </c>
      <c r="F45" s="217" t="s">
        <v>114</v>
      </c>
      <c r="G45" s="217" t="s">
        <v>114</v>
      </c>
      <c r="H45" s="218" t="s">
        <v>114</v>
      </c>
      <c r="I45" s="219" t="s">
        <v>114</v>
      </c>
      <c r="J45" s="233">
        <v>1.333222353480965E-2</v>
      </c>
      <c r="K45" s="233">
        <v>6.9169983387748726E-2</v>
      </c>
      <c r="L45" s="275">
        <v>6.2720881783468851E-2</v>
      </c>
      <c r="M45" s="55"/>
    </row>
    <row r="46" spans="1:16" ht="15.95" customHeight="1" thickBot="1">
      <c r="B46" s="66"/>
      <c r="C46" s="104"/>
      <c r="D46" s="104"/>
      <c r="E46" s="104"/>
      <c r="F46" s="104"/>
      <c r="G46" s="104"/>
      <c r="H46" s="104"/>
      <c r="I46" s="104"/>
      <c r="J46" s="224"/>
      <c r="K46" s="224"/>
      <c r="L46" s="224"/>
      <c r="M46" s="55"/>
      <c r="O46" s="25"/>
    </row>
    <row r="47" spans="1:16" ht="15.95" customHeight="1">
      <c r="A47" s="54"/>
      <c r="B47" s="60"/>
      <c r="C47" s="58"/>
      <c r="D47" s="58"/>
      <c r="E47" s="58"/>
      <c r="F47" s="58"/>
      <c r="G47" s="58"/>
      <c r="H47" s="58"/>
      <c r="I47" s="58"/>
      <c r="J47" s="286"/>
      <c r="K47" s="287"/>
      <c r="L47" s="286"/>
    </row>
    <row r="48" spans="1:16" ht="15.95" customHeight="1">
      <c r="A48" s="54"/>
      <c r="B48" s="60"/>
      <c r="C48" s="58"/>
      <c r="D48" s="58"/>
      <c r="E48" s="58"/>
      <c r="F48" s="58"/>
      <c r="G48" s="58"/>
      <c r="H48" s="58"/>
      <c r="I48" s="58"/>
      <c r="J48" s="286"/>
      <c r="L48" s="286"/>
      <c r="M48" s="105" t="s">
        <v>70</v>
      </c>
    </row>
    <row r="49" spans="1:13" ht="15.95" customHeight="1">
      <c r="A49" s="54"/>
      <c r="B49" s="290" t="s">
        <v>191</v>
      </c>
      <c r="K49" s="105"/>
      <c r="L49" s="95"/>
    </row>
    <row r="50" spans="1:13" ht="25.5" customHeight="1">
      <c r="B50" s="302" t="s">
        <v>178</v>
      </c>
      <c r="C50" s="302"/>
      <c r="D50" s="302"/>
      <c r="E50" s="302"/>
      <c r="F50" s="302"/>
      <c r="G50" s="302"/>
      <c r="H50" s="302"/>
      <c r="I50" s="302"/>
      <c r="J50" s="302"/>
      <c r="K50" s="302"/>
      <c r="L50" s="302"/>
    </row>
    <row r="51" spans="1:13">
      <c r="K51" s="55"/>
      <c r="M51" s="55"/>
    </row>
  </sheetData>
  <mergeCells count="1">
    <mergeCell ref="B50:L50"/>
  </mergeCells>
  <pageMargins left="0.70866141732283472" right="0.70866141732283472" top="0.74803149606299213" bottom="0.74803149606299213" header="0.31496062992125984" footer="0.31496062992125984"/>
  <pageSetup scale="47" orientation="portrait" r:id="rId1"/>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B1:M137"/>
  <sheetViews>
    <sheetView zoomScale="85" zoomScaleNormal="85" workbookViewId="0"/>
  </sheetViews>
  <sheetFormatPr defaultRowHeight="14.25"/>
  <cols>
    <col min="1" max="1" width="2.140625" style="55" customWidth="1"/>
    <col min="2" max="2" width="31" style="68" customWidth="1"/>
    <col min="3" max="11" width="11.85546875" style="106" customWidth="1"/>
    <col min="12" max="12" width="11.85546875" style="107" customWidth="1"/>
    <col min="13" max="13" width="9.7109375" style="68" customWidth="1"/>
    <col min="14" max="25" width="9.7109375" style="55" customWidth="1"/>
    <col min="26" max="16384" width="9.140625" style="55"/>
  </cols>
  <sheetData>
    <row r="1" spans="2:13">
      <c r="B1" s="67"/>
    </row>
    <row r="2" spans="2:13">
      <c r="B2" s="67"/>
      <c r="L2" s="108" t="s">
        <v>0</v>
      </c>
    </row>
    <row r="3" spans="2:13">
      <c r="B3" s="67"/>
    </row>
    <row r="4" spans="2:13">
      <c r="B4" s="67"/>
    </row>
    <row r="5" spans="2:13">
      <c r="B5" s="67"/>
    </row>
    <row r="6" spans="2:13">
      <c r="B6" s="67"/>
    </row>
    <row r="7" spans="2:13">
      <c r="B7" s="67"/>
    </row>
    <row r="8" spans="2:13" ht="18">
      <c r="B8" s="71" t="s">
        <v>73</v>
      </c>
    </row>
    <row r="9" spans="2:13" ht="18">
      <c r="B9" s="14" t="s">
        <v>88</v>
      </c>
      <c r="C9" s="109"/>
      <c r="D9" s="109"/>
      <c r="E9" s="109"/>
      <c r="F9" s="109"/>
      <c r="G9" s="109"/>
      <c r="H9" s="109"/>
      <c r="I9" s="109"/>
      <c r="J9" s="109"/>
      <c r="K9" s="109"/>
      <c r="L9" s="110"/>
      <c r="M9" s="72"/>
    </row>
    <row r="10" spans="2:13" ht="18">
      <c r="B10" s="189" t="s">
        <v>170</v>
      </c>
      <c r="C10" s="109"/>
      <c r="D10" s="109"/>
      <c r="E10" s="109"/>
      <c r="F10" s="109"/>
      <c r="G10" s="109"/>
      <c r="H10" s="109"/>
      <c r="I10" s="109"/>
      <c r="J10" s="109"/>
      <c r="K10" s="109"/>
      <c r="L10" s="110"/>
      <c r="M10" s="72"/>
    </row>
    <row r="11" spans="2:13" ht="18">
      <c r="B11" s="73"/>
      <c r="C11" s="109"/>
      <c r="D11" s="109"/>
      <c r="E11" s="109"/>
      <c r="F11" s="109"/>
      <c r="G11" s="109"/>
      <c r="H11" s="109"/>
      <c r="I11" s="109"/>
      <c r="J11" s="109"/>
      <c r="K11" s="109"/>
      <c r="L11" s="110"/>
      <c r="M11" s="72"/>
    </row>
    <row r="12" spans="2:13" ht="15.75">
      <c r="B12" s="235" t="s">
        <v>87</v>
      </c>
      <c r="C12" s="304" t="s">
        <v>139</v>
      </c>
      <c r="D12" s="305"/>
      <c r="E12" s="306"/>
      <c r="F12" s="95"/>
      <c r="H12" s="95"/>
      <c r="I12" s="95"/>
      <c r="J12" s="95"/>
      <c r="K12" s="95"/>
      <c r="L12" s="95"/>
      <c r="M12" s="55"/>
    </row>
    <row r="14" spans="2:13" s="63" customFormat="1" ht="18.75">
      <c r="B14" s="232" t="s">
        <v>193</v>
      </c>
      <c r="C14" s="106"/>
      <c r="D14" s="123"/>
      <c r="E14" s="106"/>
      <c r="F14" s="106"/>
      <c r="G14" s="123"/>
      <c r="H14" s="106"/>
      <c r="I14" s="123"/>
      <c r="J14" s="106"/>
      <c r="K14" s="106"/>
      <c r="L14" s="107"/>
      <c r="M14" s="68"/>
    </row>
    <row r="15" spans="2:13" s="63" customFormat="1" ht="12.75">
      <c r="B15" s="69"/>
      <c r="C15" s="111"/>
      <c r="D15" s="111"/>
      <c r="E15" s="111"/>
      <c r="F15" s="111"/>
      <c r="G15" s="111"/>
      <c r="H15" s="111"/>
      <c r="I15" s="111"/>
      <c r="J15" s="111"/>
      <c r="K15" s="111"/>
      <c r="L15" s="111"/>
      <c r="M15" s="69"/>
    </row>
    <row r="16" spans="2:13" s="63" customFormat="1">
      <c r="B16" s="74"/>
      <c r="C16" s="291" t="s">
        <v>194</v>
      </c>
      <c r="D16" s="112" t="s">
        <v>77</v>
      </c>
      <c r="E16" s="112" t="s">
        <v>78</v>
      </c>
      <c r="F16" s="112" t="s">
        <v>15</v>
      </c>
      <c r="G16" s="112" t="s">
        <v>16</v>
      </c>
      <c r="H16" s="112" t="s">
        <v>17</v>
      </c>
      <c r="I16" s="112" t="s">
        <v>18</v>
      </c>
      <c r="J16" s="112" t="s">
        <v>110</v>
      </c>
      <c r="K16" s="268" t="s">
        <v>177</v>
      </c>
      <c r="L16" s="268" t="s">
        <v>184</v>
      </c>
    </row>
    <row r="17" spans="2:12" s="63" customFormat="1" ht="12.75">
      <c r="B17" s="75"/>
      <c r="C17" s="113"/>
      <c r="D17" s="113"/>
      <c r="E17" s="113"/>
      <c r="F17" s="113"/>
      <c r="G17" s="113"/>
      <c r="H17" s="113"/>
      <c r="I17" s="113"/>
      <c r="J17" s="113"/>
      <c r="K17" s="114"/>
    </row>
    <row r="18" spans="2:12" s="63" customFormat="1" ht="12.75">
      <c r="B18" s="236" t="s">
        <v>92</v>
      </c>
      <c r="C18" s="237">
        <f>SUM(C20:C34)</f>
        <v>35053</v>
      </c>
      <c r="D18" s="237">
        <f t="shared" ref="D18:L18" si="0">SUM(D20:D34)</f>
        <v>37689</v>
      </c>
      <c r="E18" s="237">
        <f t="shared" si="0"/>
        <v>41130</v>
      </c>
      <c r="F18" s="237">
        <f t="shared" si="0"/>
        <v>44768</v>
      </c>
      <c r="G18" s="237">
        <f t="shared" si="0"/>
        <v>46206</v>
      </c>
      <c r="H18" s="237">
        <f t="shared" si="0"/>
        <v>47638</v>
      </c>
      <c r="I18" s="237">
        <f t="shared" si="0"/>
        <v>48774</v>
      </c>
      <c r="J18" s="237">
        <f t="shared" si="0"/>
        <v>47382</v>
      </c>
      <c r="K18" s="237">
        <f t="shared" si="0"/>
        <v>49861</v>
      </c>
      <c r="L18" s="264">
        <f t="shared" si="0"/>
        <v>52801</v>
      </c>
    </row>
    <row r="19" spans="2:12" s="63" customFormat="1" ht="12.75">
      <c r="B19" s="76"/>
      <c r="C19" s="114"/>
      <c r="D19" s="114"/>
      <c r="E19" s="114"/>
      <c r="F19" s="114"/>
      <c r="G19" s="114"/>
      <c r="H19" s="114"/>
      <c r="I19" s="114"/>
      <c r="J19" s="114"/>
      <c r="K19" s="114"/>
      <c r="L19" s="265"/>
    </row>
    <row r="20" spans="2:12" s="63" customFormat="1" ht="12.75">
      <c r="B20" s="220" t="s">
        <v>93</v>
      </c>
      <c r="C20" s="117">
        <f>IF($C$12=$B$134,Data!D2,IF($C$12=$B$135,Data!D16,IF($C$12=$B$137,Totals!C2,0)))</f>
        <v>3040</v>
      </c>
      <c r="D20" s="117">
        <f>IF($C$12=$B$134,Data!D30,IF($C$12=$B$135,Data!D44,IF($C$12=$B$137,Totals!C17,0)))</f>
        <v>3030</v>
      </c>
      <c r="E20" s="117">
        <f>IF($C$12=$B$134,Data!D58,IF($C$12=$B$135,Data!D72,IF($C$12=$B$137,Totals!C32,0)))</f>
        <v>2956</v>
      </c>
      <c r="F20" s="117">
        <f>IF($C$12=$B$134,Data!D86,IF($C$12=$B$135,Data!D100,IF($C$12=$B$137,Totals!C46,0)))</f>
        <v>2990</v>
      </c>
      <c r="G20" s="117">
        <f>IF($C$12=$B$134,Data!D114,IF($C$12=$B$135,Data!D128,IF($C$12=$B$137,Totals!C60,0)))</f>
        <v>2886</v>
      </c>
      <c r="H20" s="117">
        <f>IF($C$12=$B$134,Data!D142,IF($C$12=$B$135,Data!D156,IF($C$12=$B$137,Totals!C74,0)))</f>
        <v>2780</v>
      </c>
      <c r="I20" s="117">
        <f>IF($C$12=$B$134,Data!D170,IF($C$12=$B$135,Data!D184,IF($C$12=$B$137,Totals!C89,0)))</f>
        <v>2849</v>
      </c>
      <c r="J20" s="117">
        <f>IF($C$12=$B$134,Data!D198,IF($C$12=$B$135,Data!D212,IF($C$12=$B$136,Data!D226,IF($C$12=$B$137,Totals!C103,0))))</f>
        <v>2767</v>
      </c>
      <c r="K20" s="117">
        <f>IF($C$12=$B$134,Data!D240,IF($C$12=$B$135,Data!D254,IF($B$136=$C$12,Data!D268,IF($C$12=$B$137,Totals!C117,0))))</f>
        <v>2928</v>
      </c>
      <c r="L20" s="266">
        <f>IF($C$12=$B$134,Data!D282,IF($C$12=$B$135,Data!D296,IF($B$136=$C$12,Data!D310,IF($C$12=$B$137,Totals!C131,0))))</f>
        <v>3143</v>
      </c>
    </row>
    <row r="21" spans="2:12" s="63" customFormat="1" ht="12.75">
      <c r="B21" s="220" t="s">
        <v>94</v>
      </c>
      <c r="C21" s="117">
        <f>IF($C$12=$B$134,Data!D3,IF($C$12=$B$135,Data!D17,IF($C$12=$B$137,Totals!C3,0)))</f>
        <v>531</v>
      </c>
      <c r="D21" s="117">
        <f>IF($C$12=$B$134,Data!D31,IF($C$12=$B$135,Data!D45,IF($C$12=$B$137,Totals!C18,0)))</f>
        <v>566</v>
      </c>
      <c r="E21" s="117">
        <f>IF($C$12=$B$134,Data!D59,IF($C$12=$B$135,Data!D73,IF($C$12=$B$137,Totals!C33,0)))</f>
        <v>762</v>
      </c>
      <c r="F21" s="117">
        <f>IF($C$12=$B$134,Data!D87,IF($C$12=$B$135,Data!D101,IF($C$12=$B$137,Totals!C47,0)))</f>
        <v>972</v>
      </c>
      <c r="G21" s="117">
        <f>IF($C$12=$B$134,Data!D115,IF($C$12=$B$135,Data!D129,IF($C$12=$B$137,Totals!C61,0)))</f>
        <v>1285</v>
      </c>
      <c r="H21" s="117">
        <f>IF($C$12=$B$134,Data!D143,IF($C$12=$B$135,Data!D157,IF($C$12=$B$137,Totals!C75,0)))</f>
        <v>1232</v>
      </c>
      <c r="I21" s="117">
        <f>IF($C$12=$B$134,Data!D171,IF($C$12=$B$135,Data!D185,IF($C$12=$B$137,Totals!C90,0)))</f>
        <v>1228</v>
      </c>
      <c r="J21" s="117">
        <f>IF($C$12=$B$134,Data!D199,IF($C$12=$B$135,Data!D213,IF($C$12=$B$136,Data!D227,IF($C$12=$B$137,Totals!C104,0))))</f>
        <v>1052</v>
      </c>
      <c r="K21" s="117">
        <f>IF($C$12=$B$134,Data!D241,IF($C$12=$B$135,Data!D255,IF($B$136=$C$12,Data!D269,IF($C$12=$B$137,Totals!C118,0))))</f>
        <v>1220</v>
      </c>
      <c r="L21" s="266">
        <f>IF($C$12=$B$134,Data!D283,IF($C$12=$B$135,Data!D297,IF($B$136=$C$12,Data!D311,IF($C$12=$B$137,Totals!C132,0))))</f>
        <v>1096</v>
      </c>
    </row>
    <row r="22" spans="2:12" s="63" customFormat="1" ht="12.75">
      <c r="B22" s="220" t="s">
        <v>95</v>
      </c>
      <c r="C22" s="117">
        <f>IF($C$12=$B$134,Data!D4,IF($C$12=$B$135,Data!D18,IF($C$12=$B$137,Totals!C4,0)))</f>
        <v>1184</v>
      </c>
      <c r="D22" s="117">
        <f>IF($C$12=$B$134,Data!D32,IF($C$12=$B$135,Data!D46,IF($C$12=$B$137,Totals!C19,0)))</f>
        <v>1548</v>
      </c>
      <c r="E22" s="117">
        <f>IF($C$12=$B$134,Data!D60,IF($C$12=$B$135,Data!D74,IF($C$12=$B$137,Totals!C34,0)))</f>
        <v>1600</v>
      </c>
      <c r="F22" s="117">
        <f>IF($C$12=$B$134,Data!D88,IF($C$12=$B$135,Data!D102,IF($C$12=$B$137,Totals!C48,0)))</f>
        <v>1836</v>
      </c>
      <c r="G22" s="117">
        <f>IF($C$12=$B$134,Data!D116,IF($C$12=$B$135,Data!D130,IF($C$12=$B$137,Totals!C62,0)))</f>
        <v>1986</v>
      </c>
      <c r="H22" s="117">
        <f>IF($C$12=$B$134,Data!D144,IF($C$12=$B$135,Data!D158,IF($C$12=$B$137,Totals!C76,0)))</f>
        <v>1941</v>
      </c>
      <c r="I22" s="117">
        <f>IF($C$12=$B$134,Data!D172,IF($C$12=$B$135,Data!D186,IF($C$12=$B$137,Totals!C91,0)))</f>
        <v>2212</v>
      </c>
      <c r="J22" s="117">
        <f>IF($C$12=$B$134,Data!D200,IF($C$12=$B$135,Data!D214,IF($C$12=$B$136,Data!D228,IF($C$12=$B$137,Totals!C105,0))))</f>
        <v>2130</v>
      </c>
      <c r="K22" s="117">
        <f>IF($C$12=$B$134,Data!D242,IF($C$12=$B$135,Data!D256,IF($B$136=$C$12,Data!D270,IF($C$12=$B$137,Totals!C119,0))))</f>
        <v>2467</v>
      </c>
      <c r="L22" s="266">
        <f>IF($C$12=$B$134,Data!D284,IF($C$12=$B$135,Data!D298,IF($B$136=$C$12,Data!D312,IF($C$12=$B$137,Totals!C133,0))))</f>
        <v>2763</v>
      </c>
    </row>
    <row r="23" spans="2:12" s="63" customFormat="1" ht="12.75">
      <c r="B23" s="220" t="s">
        <v>96</v>
      </c>
      <c r="C23" s="117">
        <f>IF($C$12=$B$134,Data!D5,IF($C$12=$B$135,Data!D19,IF($C$12=$B$137,Totals!C5,0)))</f>
        <v>951</v>
      </c>
      <c r="D23" s="117">
        <f>IF($C$12=$B$134,Data!D33,IF($C$12=$B$135,Data!D47,IF($C$12=$B$137,Totals!C20,0)))</f>
        <v>1300</v>
      </c>
      <c r="E23" s="117">
        <f>IF($C$12=$B$134,Data!D61,IF($C$12=$B$135,Data!D75,IF($C$12=$B$137,Totals!C35,0)))</f>
        <v>1883</v>
      </c>
      <c r="F23" s="117">
        <f>IF($C$12=$B$134,Data!D89,IF($C$12=$B$135,Data!D103,IF($C$12=$B$137,Totals!C49,0)))</f>
        <v>2124</v>
      </c>
      <c r="G23" s="117">
        <f>IF($C$12=$B$134,Data!D117,IF($C$12=$B$135,Data!D131,IF($C$12=$B$137,Totals!C63,0)))</f>
        <v>1847</v>
      </c>
      <c r="H23" s="117">
        <f>IF($C$12=$B$134,Data!D145,IF($C$12=$B$135,Data!D159,IF($C$12=$B$137,Totals!C77,0)))</f>
        <v>1834</v>
      </c>
      <c r="I23" s="117">
        <f>IF($C$12=$B$134,Data!D173,IF($C$12=$B$135,Data!D187,IF($C$12=$B$137,Totals!C92,0)))</f>
        <v>1896</v>
      </c>
      <c r="J23" s="117">
        <f>IF($C$12=$B$134,Data!D201,IF($C$12=$B$135,Data!D215,IF($C$12=$B$136,Data!D229,IF($C$12=$B$137,Totals!C106,0))))</f>
        <v>1967</v>
      </c>
      <c r="K23" s="117">
        <f>IF($C$12=$B$134,Data!D243,IF($C$12=$B$135,Data!D257,IF($B$136=$C$12,Data!D271,IF($C$12=$B$137,Totals!C120,0))))</f>
        <v>1811</v>
      </c>
      <c r="L23" s="266">
        <f>IF($C$12=$B$134,Data!D285,IF($C$12=$B$135,Data!D299,IF($B$136=$C$12,Data!D313,IF($C$12=$B$137,Totals!C134,0))))</f>
        <v>2116</v>
      </c>
    </row>
    <row r="24" spans="2:12" s="63" customFormat="1" ht="12.75">
      <c r="B24" s="220" t="s">
        <v>97</v>
      </c>
      <c r="C24" s="117">
        <f>IF($C$12=$B$134,Data!D6,IF($C$12=$B$135,Data!D20,IF($C$12=$B$137,Totals!C6,0)))</f>
        <v>1741</v>
      </c>
      <c r="D24" s="117">
        <f>IF($C$12=$B$134,Data!D34,IF($C$12=$B$135,Data!D48,IF($C$12=$B$137,Totals!C21,0)))</f>
        <v>1898</v>
      </c>
      <c r="E24" s="117">
        <f>IF($C$12=$B$134,Data!D62,IF($C$12=$B$135,Data!D76,IF($C$12=$B$137,Totals!C36,0)))</f>
        <v>2258</v>
      </c>
      <c r="F24" s="117">
        <f>IF($C$12=$B$134,Data!D90,IF($C$12=$B$135,Data!D104,IF($C$12=$B$137,Totals!C50,0)))</f>
        <v>2255</v>
      </c>
      <c r="G24" s="117">
        <f>IF($C$12=$B$134,Data!D118,IF($C$12=$B$135,Data!D132,IF($C$12=$B$137,Totals!C64,0)))</f>
        <v>2165</v>
      </c>
      <c r="H24" s="117">
        <f>IF($C$12=$B$134,Data!D146,IF($C$12=$B$135,Data!D160,IF($C$12=$B$137,Totals!C78,0)))</f>
        <v>2096</v>
      </c>
      <c r="I24" s="117">
        <f>IF($C$12=$B$134,Data!D174,IF($C$12=$B$135,Data!D188,IF($C$12=$B$137,Totals!C93,0)))</f>
        <v>2032</v>
      </c>
      <c r="J24" s="117">
        <f>IF($C$12=$B$134,Data!D202,IF($C$12=$B$135,Data!D216,IF($C$12=$B$136,Data!D230,IF($C$12=$B$137,Totals!C107,0))))</f>
        <v>1982</v>
      </c>
      <c r="K24" s="117">
        <f>IF($C$12=$B$134,Data!D244,IF($C$12=$B$135,Data!D258,IF($B$136=$C$12,Data!D272,IF($C$12=$B$137,Totals!C121,0))))</f>
        <v>2092</v>
      </c>
      <c r="L24" s="266">
        <f>IF($C$12=$B$134,Data!D286,IF($C$12=$B$135,Data!D300,IF($B$136=$C$12,Data!D314,IF($C$12=$B$137,Totals!C135,0))))</f>
        <v>2144</v>
      </c>
    </row>
    <row r="25" spans="2:12" s="63" customFormat="1" ht="12.75">
      <c r="B25" s="220" t="s">
        <v>98</v>
      </c>
      <c r="C25" s="117">
        <f>IF($C$12=$B$134,Data!D7,IF($C$12=$B$135,Data!D21,IF($C$12=$B$137,Totals!C7,0)))</f>
        <v>2248</v>
      </c>
      <c r="D25" s="117">
        <f>IF($C$12=$B$134,Data!D35,IF($C$12=$B$135,Data!D49,IF($C$12=$B$137,Totals!C22,0)))</f>
        <v>2280</v>
      </c>
      <c r="E25" s="117">
        <f>IF($C$12=$B$134,Data!D63,IF($C$12=$B$135,Data!D77,IF($C$12=$B$137,Totals!C37,0)))</f>
        <v>2609</v>
      </c>
      <c r="F25" s="117">
        <f>IF($C$12=$B$134,Data!D91,IF($C$12=$B$135,Data!D105,IF($C$12=$B$137,Totals!C51,0)))</f>
        <v>2949</v>
      </c>
      <c r="G25" s="117">
        <f>IF($C$12=$B$134,Data!D119,IF($C$12=$B$135,Data!D133,IF($C$12=$B$137,Totals!C65,0)))</f>
        <v>3271</v>
      </c>
      <c r="H25" s="117">
        <f>IF($C$12=$B$134,Data!D147,IF($C$12=$B$135,Data!D161,IF($C$12=$B$137,Totals!C79,0)))</f>
        <v>3325</v>
      </c>
      <c r="I25" s="117">
        <f>IF($C$12=$B$134,Data!D175,IF($C$12=$B$135,Data!D189,IF($C$12=$B$137,Totals!C94,0)))</f>
        <v>3560</v>
      </c>
      <c r="J25" s="117">
        <f>IF($C$12=$B$134,Data!D203,IF($C$12=$B$135,Data!D217,IF($C$12=$B$136,Data!D231,IF($C$12=$B$137,Totals!C108,0))))</f>
        <v>3173</v>
      </c>
      <c r="K25" s="117">
        <f>IF($C$12=$B$134,Data!D245,IF($C$12=$B$135,Data!D259,IF($B$136=$C$12,Data!D273,IF($C$12=$B$137,Totals!C122,0))))</f>
        <v>3296</v>
      </c>
      <c r="L25" s="266">
        <f>IF($C$12=$B$134,Data!D287,IF($C$12=$B$135,Data!D301,IF($B$136=$C$12,Data!D315,IF($C$12=$B$137,Totals!C136,0))))</f>
        <v>3361</v>
      </c>
    </row>
    <row r="26" spans="2:12" s="63" customFormat="1" ht="12.75">
      <c r="B26" s="220" t="s">
        <v>99</v>
      </c>
      <c r="C26" s="117">
        <f>IF($C$12=$B$134,Data!D8,IF($C$12=$B$135,Data!D22,IF($C$12=$B$137,Totals!C8,0)))</f>
        <v>7985</v>
      </c>
      <c r="D26" s="117">
        <f>IF($C$12=$B$134,Data!D36,IF($C$12=$B$135,Data!D50,IF($C$12=$B$137,Totals!C23,0)))</f>
        <v>8622</v>
      </c>
      <c r="E26" s="117">
        <f>IF($C$12=$B$134,Data!D64,IF($C$12=$B$135,Data!D78,IF($C$12=$B$137,Totals!C38,0)))</f>
        <v>9980</v>
      </c>
      <c r="F26" s="117">
        <f>IF($C$12=$B$134,Data!D92,IF($C$12=$B$135,Data!D106,IF($C$12=$B$137,Totals!C52,0)))</f>
        <v>11291</v>
      </c>
      <c r="G26" s="117">
        <f>IF($C$12=$B$134,Data!D120,IF($C$12=$B$135,Data!D134,IF($C$12=$B$137,Totals!C66,0)))</f>
        <v>12089</v>
      </c>
      <c r="H26" s="117">
        <f>IF($C$12=$B$134,Data!D148,IF($C$12=$B$135,Data!D162,IF($C$12=$B$137,Totals!C80,0)))</f>
        <v>13222</v>
      </c>
      <c r="I26" s="117">
        <f>IF($C$12=$B$134,Data!D176,IF($C$12=$B$135,Data!D190,IF($C$12=$B$137,Totals!C95,0)))</f>
        <v>13252</v>
      </c>
      <c r="J26" s="117">
        <f>IF($C$12=$B$134,Data!D204,IF($C$12=$B$135,Data!D218,IF($C$12=$B$136,Data!D232,IF($C$12=$B$137,Totals!C109,0))))</f>
        <v>13206</v>
      </c>
      <c r="K26" s="117">
        <f>IF($C$12=$B$134,Data!D246,IF($C$12=$B$135,Data!D260,IF($B$136=$C$12,Data!D274,IF($C$12=$B$137,Totals!C123,0))))</f>
        <v>13342</v>
      </c>
      <c r="L26" s="266">
        <f>IF($C$12=$B$134,Data!D288,IF($C$12=$B$135,Data!D302,IF($B$136=$C$12,Data!D316,IF($C$12=$B$137,Totals!C137,0))))</f>
        <v>14298</v>
      </c>
    </row>
    <row r="27" spans="2:12" s="63" customFormat="1" ht="12.75">
      <c r="B27" s="220" t="s">
        <v>100</v>
      </c>
      <c r="C27" s="117">
        <f>IF($C$12=$B$134,Data!D9,IF($C$12=$B$135,Data!D23,IF($C$12=$B$137,Totals!C9,0)))</f>
        <v>2343</v>
      </c>
      <c r="D27" s="117">
        <f>IF($C$12=$B$134,Data!D37,IF($C$12=$B$135,Data!D51,IF($C$12=$B$137,Totals!C24,0)))</f>
        <v>2834</v>
      </c>
      <c r="E27" s="117">
        <f>IF($C$12=$B$134,Data!D65,IF($C$12=$B$135,Data!D79,IF($C$12=$B$137,Totals!C39,0)))</f>
        <v>2665</v>
      </c>
      <c r="F27" s="117">
        <f>IF($C$12=$B$134,Data!D93,IF($C$12=$B$135,Data!D107,IF($C$12=$B$137,Totals!C53,0)))</f>
        <v>2806</v>
      </c>
      <c r="G27" s="117">
        <f>IF($C$12=$B$134,Data!D121,IF($C$12=$B$135,Data!D135,IF($C$12=$B$137,Totals!C67,0)))</f>
        <v>2491</v>
      </c>
      <c r="H27" s="117">
        <f>IF($C$12=$B$134,Data!D149,IF($C$12=$B$135,Data!D163,IF($C$12=$B$137,Totals!C81,0)))</f>
        <v>2414</v>
      </c>
      <c r="I27" s="117">
        <f>IF($C$12=$B$134,Data!D177,IF($C$12=$B$135,Data!D191,IF($C$12=$B$137,Totals!C96,0)))</f>
        <v>2337</v>
      </c>
      <c r="J27" s="117">
        <f>IF($C$12=$B$134,Data!D205,IF($C$12=$B$135,Data!D219,IF($C$12=$B$136,Data!D233,IF($C$12=$B$137,Totals!C110,0))))</f>
        <v>1927</v>
      </c>
      <c r="K27" s="117">
        <f>IF($C$12=$B$134,Data!D247,IF($C$12=$B$135,Data!D261,IF($B$136=$C$12,Data!D275,IF($C$12=$B$137,Totals!C124,0))))</f>
        <v>2231</v>
      </c>
      <c r="L27" s="266">
        <f>IF($C$12=$B$134,Data!D289,IF($C$12=$B$135,Data!D303,IF($B$136=$C$12,Data!D317,IF($C$12=$B$137,Totals!C138,0))))</f>
        <v>2233</v>
      </c>
    </row>
    <row r="28" spans="2:12" s="63" customFormat="1" ht="12.75">
      <c r="B28" s="220" t="s">
        <v>101</v>
      </c>
      <c r="C28" s="117">
        <f>IF($C$12=$B$134,Data!D10,IF($C$12=$B$135,Data!D24,IF($C$12=$B$137,Totals!C10,0)))</f>
        <v>5556</v>
      </c>
      <c r="D28" s="117">
        <f>IF($C$12=$B$134,Data!D38,IF($C$12=$B$135,Data!D52,IF($C$12=$B$137,Totals!C25,0)))</f>
        <v>5715</v>
      </c>
      <c r="E28" s="117">
        <f>IF($C$12=$B$134,Data!D66,IF($C$12=$B$135,Data!D80,IF($C$12=$B$137,Totals!C40,0)))</f>
        <v>5980</v>
      </c>
      <c r="F28" s="117">
        <f>IF($C$12=$B$134,Data!D94,IF($C$12=$B$135,Data!D108,IF($C$12=$B$137,Totals!C54,0)))</f>
        <v>6512</v>
      </c>
      <c r="G28" s="117">
        <f>IF($C$12=$B$134,Data!D122,IF($C$12=$B$135,Data!D136,IF($C$12=$B$137,Totals!C68,0)))</f>
        <v>6558</v>
      </c>
      <c r="H28" s="117">
        <f>IF($C$12=$B$134,Data!D150,IF($C$12=$B$135,Data!D164,IF($C$12=$B$137,Totals!C82,0)))</f>
        <v>6741</v>
      </c>
      <c r="I28" s="117">
        <f>IF($C$12=$B$134,Data!D178,IF($C$12=$B$135,Data!D192,IF($C$12=$B$137,Totals!C97,0)))</f>
        <v>6875</v>
      </c>
      <c r="J28" s="117">
        <f>IF($C$12=$B$134,Data!D206,IF($C$12=$B$135,Data!D220,IF($C$12=$B$136,Data!D234,IF($C$12=$B$137,Totals!C111,0))))</f>
        <v>7180</v>
      </c>
      <c r="K28" s="117">
        <f>IF($C$12=$B$134,Data!D248,IF($C$12=$B$135,Data!D262,IF($B$136=$C$12,Data!D276,IF($C$12=$B$137,Totals!C125,0))))</f>
        <v>8152</v>
      </c>
      <c r="L28" s="266">
        <f>IF($C$12=$B$134,Data!D290,IF($C$12=$B$135,Data!D304,IF($B$136=$C$12,Data!D318,IF($C$12=$B$137,Totals!C139,0))))</f>
        <v>9199</v>
      </c>
    </row>
    <row r="29" spans="2:12" s="63" customFormat="1" ht="12.75">
      <c r="B29" s="220" t="s">
        <v>102</v>
      </c>
      <c r="C29" s="117">
        <f>IF($C$12=$B$134,Data!D11,IF($C$12=$B$135,Data!D25,IF($C$12=$B$137,Totals!C11,0)))</f>
        <v>5736</v>
      </c>
      <c r="D29" s="117">
        <f>IF($C$12=$B$134,Data!D39,IF($C$12=$B$135,Data!D53,IF($C$12=$B$137,Totals!C26,0)))</f>
        <v>6008</v>
      </c>
      <c r="E29" s="117">
        <f>IF($C$12=$B$134,Data!D67,IF($C$12=$B$135,Data!D81,IF($C$12=$B$137,Totals!C41,0)))</f>
        <v>6376</v>
      </c>
      <c r="F29" s="117">
        <f>IF($C$12=$B$134,Data!D95,IF($C$12=$B$135,Data!D109,IF($C$12=$B$137,Totals!C55,0)))</f>
        <v>6705</v>
      </c>
      <c r="G29" s="117">
        <f>IF($C$12=$B$134,Data!D123,IF($C$12=$B$135,Data!D137,IF($C$12=$B$137,Totals!C69,0)))</f>
        <v>7141</v>
      </c>
      <c r="H29" s="117">
        <f>IF($C$12=$B$134,Data!D151,IF($C$12=$B$135,Data!D165,IF($C$12=$B$137,Totals!C83,0)))</f>
        <v>7698</v>
      </c>
      <c r="I29" s="117">
        <f>IF($C$12=$B$134,Data!D179,IF($C$12=$B$135,Data!D193,IF($C$12=$B$137,Totals!C98,0)))</f>
        <v>8089</v>
      </c>
      <c r="J29" s="117">
        <f>IF($C$12=$B$134,Data!D207,IF($C$12=$B$135,Data!D221,IF($C$12=$B$136,Data!D235,IF($C$12=$B$137,Totals!C112,0))))</f>
        <v>7695</v>
      </c>
      <c r="K29" s="117">
        <f>IF($C$12=$B$134,Data!D249,IF($C$12=$B$135,Data!D263,IF($B$136=$C$12,Data!D277,IF($C$12=$B$137,Totals!C126,0))))</f>
        <v>8009</v>
      </c>
      <c r="L29" s="266">
        <f>IF($C$12=$B$134,Data!D291,IF($C$12=$B$135,Data!D305,IF($B$136=$C$12,Data!D319,IF($C$12=$B$137,Totals!C140,0))))</f>
        <v>8043</v>
      </c>
    </row>
    <row r="30" spans="2:12" s="63" customFormat="1" ht="12.75">
      <c r="B30" s="220" t="s">
        <v>103</v>
      </c>
      <c r="C30" s="117">
        <f>IF($C$12=$B$134,Data!D12,IF($C$12=$B$135,Data!D26,IF($C$12=$B$137,Totals!C12,0)))</f>
        <v>90</v>
      </c>
      <c r="D30" s="117">
        <f>IF($C$12=$B$134,Data!D40,IF($C$12=$B$135,Data!D54,IF($C$12=$B$137,Totals!C27,0)))</f>
        <v>82</v>
      </c>
      <c r="E30" s="117">
        <f>IF($C$12=$B$134,Data!D68,IF($C$12=$B$135,Data!D82,IF($C$12=$B$137,Totals!C42,0)))</f>
        <v>126</v>
      </c>
      <c r="F30" s="117">
        <f>IF($C$12=$B$134,Data!D96,IF($C$12=$B$135,Data!D110,IF($C$12=$B$137,Totals!C56,0)))</f>
        <v>77</v>
      </c>
      <c r="G30" s="117">
        <f>IF($C$12=$B$134,Data!D124,IF($C$12=$B$135,Data!D138,IF($C$12=$B$137,Totals!C70,0)))</f>
        <v>122</v>
      </c>
      <c r="H30" s="117">
        <f>IF($C$12=$B$134,Data!D152,IF($C$12=$B$135,Data!D166,IF($C$12=$B$137,Totals!C84,0)))</f>
        <v>100</v>
      </c>
      <c r="I30" s="117">
        <f>IF($C$12=$B$134,Data!D180,IF($C$12=$B$135,Data!D194,IF($C$12=$B$137,Totals!C99,0)))</f>
        <v>72</v>
      </c>
      <c r="J30" s="117">
        <f>IF($C$12=$B$134,Data!D208,IF($C$12=$B$135,Data!D222,IF($C$12=$B$136,Data!D236,IF($C$12=$B$137,Totals!C113,0))))</f>
        <v>86</v>
      </c>
      <c r="K30" s="117">
        <f>IF($C$12=$B$134,Data!D250,IF($C$12=$B$135,Data!D264,IF($B$136=$C$12,Data!D278,IF($C$12=$B$137,Totals!C127,0))))</f>
        <v>52</v>
      </c>
      <c r="L30" s="266">
        <f>IF($C$12=$B$134,Data!D292,IF($C$12=$B$135,Data!D306,IF($B$136=$C$12,Data!D320,IF($C$12=$B$137,Totals!C141,0))))</f>
        <v>64</v>
      </c>
    </row>
    <row r="31" spans="2:12" s="63" customFormat="1" ht="12.75">
      <c r="B31" s="220" t="s">
        <v>104</v>
      </c>
      <c r="C31" s="117">
        <f>IF($C$12=$B$134,Data!D13,IF($C$12=$B$135,Data!D27,IF($C$12=$B$137,Totals!C13,0)))</f>
        <v>155</v>
      </c>
      <c r="D31" s="117">
        <f>IF($C$12=$B$134,Data!D41,IF($C$12=$B$135,Data!D55,IF($C$12=$B$137,Totals!C28,0)))</f>
        <v>159</v>
      </c>
      <c r="E31" s="117">
        <f>IF($C$12=$B$134,Data!D69,IF($C$12=$B$135,Data!D83,IF($C$12=$B$137,Totals!C43,0)))</f>
        <v>140</v>
      </c>
      <c r="F31" s="117">
        <f>IF($C$12=$B$134,Data!D97,IF($C$12=$B$135,Data!D111,IF($C$12=$B$137,Totals!C57,0)))</f>
        <v>135</v>
      </c>
      <c r="G31" s="117">
        <f>IF($C$12=$B$134,Data!D125,IF($C$12=$B$135,Data!D139,IF($C$12=$B$137,Totals!C71,0)))</f>
        <v>139</v>
      </c>
      <c r="H31" s="117">
        <f>IF($C$12=$B$134,Data!D153,IF($C$12=$B$135,Data!D167,IF($C$12=$B$137,Totals!C85,0)))</f>
        <v>136</v>
      </c>
      <c r="I31" s="117">
        <f>IF($C$12=$B$134,Data!D181,IF($C$12=$B$135,Data!D195,IF($C$12=$B$137,Totals!C100,0)))</f>
        <v>151</v>
      </c>
      <c r="J31" s="117">
        <f>IF($C$12=$B$134,Data!D209,IF($C$12=$B$135,Data!D223,IF($C$12=$B$136,Data!D237,IF($C$12=$B$137,Totals!C114,0))))</f>
        <v>205</v>
      </c>
      <c r="K31" s="117">
        <f>IF($C$12=$B$134,Data!D251,IF($C$12=$B$135,Data!D265,IF($B$136=$C$12,Data!D279,IF($C$12=$B$137,Totals!C128,0))))</f>
        <v>210</v>
      </c>
      <c r="L31" s="266">
        <f>IF($C$12=$B$134,Data!D293,IF($C$12=$B$135,Data!D307,IF($B$136=$C$12,Data!D321,IF($C$12=$B$137,Totals!C142,0))))</f>
        <v>197</v>
      </c>
    </row>
    <row r="32" spans="2:12" s="63" customFormat="1" ht="12.75">
      <c r="B32" s="220" t="s">
        <v>105</v>
      </c>
      <c r="C32" s="117">
        <f>IF($C$12=$B$134,Data!D14,IF($C$12=$B$135,Data!D28,IF($C$12=$B$137,Totals!C14,0)))</f>
        <v>3214</v>
      </c>
      <c r="D32" s="117">
        <f>IF($C$12=$B$134,Data!D42,IF($C$12=$B$135,Data!D56,IF($C$12=$B$137,Totals!C29,0)))</f>
        <v>3409</v>
      </c>
      <c r="E32" s="117">
        <f>IF($C$12=$B$134,Data!D70,IF($C$12=$B$135,Data!D84,IF($C$12=$B$137,Totals!C44,0)))</f>
        <v>3573</v>
      </c>
      <c r="F32" s="117">
        <f>IF($C$12=$B$134,Data!D98,IF($C$12=$B$135,Data!D112,IF($C$12=$B$137,Totals!C58,0)))</f>
        <v>3880</v>
      </c>
      <c r="G32" s="117">
        <f>IF($C$12=$B$134,Data!D126,IF($C$12=$B$135,Data!D140,IF($C$12=$B$137,Totals!C72,0)))</f>
        <v>3895</v>
      </c>
      <c r="H32" s="117">
        <f>IF($C$12=$B$134,Data!D154,IF($C$12=$B$135,Data!D168,IF($C$12=$B$137,Totals!C86,0)))</f>
        <v>3751</v>
      </c>
      <c r="I32" s="117">
        <f>IF($C$12=$B$134,Data!D182,IF($C$12=$B$135,Data!D196,IF($C$12=$B$137,Totals!C101,0)))</f>
        <v>3943</v>
      </c>
      <c r="J32" s="117">
        <f>IF($C$12=$B$134,Data!D210,IF($C$12=$B$135,Data!D224,IF($C$12=$B$136,Data!D238,IF($C$12=$B$137,Totals!C115,0))))</f>
        <v>3718</v>
      </c>
      <c r="K32" s="117">
        <f>IF($C$12=$B$134,Data!D252,IF($C$12=$B$135,Data!D266,IF($B$136=$C$12,Data!D280,IF($C$12=$B$137,Totals!C129,0))))</f>
        <v>3835</v>
      </c>
      <c r="L32" s="266">
        <f>IF($C$12=$B$134,Data!D294,IF($C$12=$B$135,Data!D308,IF($B$136=$C$12,Data!D322,IF($C$12=$B$137,Totals!C143,0))))</f>
        <v>3915</v>
      </c>
    </row>
    <row r="33" spans="2:13" s="63" customFormat="1" ht="12.75">
      <c r="B33" s="220" t="s">
        <v>106</v>
      </c>
      <c r="C33" s="117">
        <f>IF($C$12=$B$134,Data!D15,IF($C$12=$B$135,Data!D29,IF($C$12=$B$137,Totals!C15,0)))</f>
        <v>274</v>
      </c>
      <c r="D33" s="117">
        <f>IF($C$12=$B$134,Data!D43,IF($C$12=$B$135,Data!D57,IF($C$12=$B$137,Totals!C30,0)))</f>
        <v>234</v>
      </c>
      <c r="E33" s="117">
        <f>IF($C$12=$B$134,Data!D71,IF($C$12=$B$135,Data!D85,IF($C$12=$B$137,Totals!C45,0)))</f>
        <v>222</v>
      </c>
      <c r="F33" s="117">
        <f>IF($C$12=$B$134,Data!D99,IF($C$12=$B$135,Data!D113,IF($C$12=$B$137,Totals!C59,0)))</f>
        <v>236</v>
      </c>
      <c r="G33" s="117">
        <f>IF($C$12=$B$134,Data!D127,IF($C$12=$B$135,Data!D141,IF($C$12=$B$137,Totals!C73,0)))</f>
        <v>331</v>
      </c>
      <c r="H33" s="117">
        <f>IF($C$12=$B$134,Data!D155,IF($C$12=$B$135,Data!D169,IF($C$12=$B$137,Totals!C87,0)))</f>
        <v>367</v>
      </c>
      <c r="I33" s="117">
        <f>IF($C$12=$B$134,Data!D183,IF($C$12=$B$135,Data!D197,IF($C$12=$B$137,Totals!C102,0)))</f>
        <v>278</v>
      </c>
      <c r="J33" s="117">
        <f>IF($C$12=$B$134,Data!D211,IF($C$12=$B$135,Data!D225,IF($C$12=$B$136,Data!D239,IF($C$12=$B$137,Totals!C116,0))))</f>
        <v>294</v>
      </c>
      <c r="K33" s="117">
        <f>IF($C$12=$B$134,Data!D253,IF($C$12=$B$135,Data!D267,IF($B$136=$C$12,Data!D281,IF($C$12=$B$137,Totals!C130,0))))</f>
        <v>216</v>
      </c>
      <c r="L33" s="266">
        <f>IF($C$12=$B$134,Data!D295,IF($C$12=$B$135,Data!D309,IF($B$136=$C$12,Data!D323,IF($C$12=$B$137,Totals!C144,0))))</f>
        <v>228</v>
      </c>
    </row>
    <row r="34" spans="2:13" s="63" customFormat="1" ht="12.75">
      <c r="B34" s="220" t="s">
        <v>160</v>
      </c>
      <c r="C34" s="288">
        <f>IF($C$12=$B$134,Data!D324,IF($C$12=$B$135,Data!D325,IF($C$12=$B$137,Totals!C16,0)))</f>
        <v>5</v>
      </c>
      <c r="D34" s="117">
        <f>IF($C$12=$B$134,Data!D326,IF($C$12=$B$135,Data!D327,IF($C$12=$B$137,Totals!C31,0)))</f>
        <v>4</v>
      </c>
      <c r="E34" s="221" t="str">
        <f>IF($C$12=$B$136,"0","-")</f>
        <v>-</v>
      </c>
      <c r="F34" s="221" t="str">
        <f>IF($C$12=$B$136,"0","-")</f>
        <v>-</v>
      </c>
      <c r="G34" s="221" t="str">
        <f>IF($C$12=$B$136,"0","-")</f>
        <v>-</v>
      </c>
      <c r="H34" s="117">
        <f>IF($C$12=$B$134,Data!D328,IF($C$12=$B$135,"-",IF($C$12=$B$137,Totals!C88,0)))</f>
        <v>1</v>
      </c>
      <c r="I34" s="221" t="str">
        <f>IF($C$12=$B$136,"0","-")</f>
        <v>-</v>
      </c>
      <c r="J34" s="221" t="str">
        <f>IF($C$12=$B$136,"0","-")</f>
        <v>-</v>
      </c>
      <c r="K34" s="267" t="str">
        <f>IF($C$12=$B$136,"0","-")</f>
        <v>-</v>
      </c>
      <c r="L34" s="266">
        <f>IF($C$12=$B$135,Data!D329,IF($C$12=$B$137,Totals!C145,0))</f>
        <v>1</v>
      </c>
    </row>
    <row r="35" spans="2:13" s="63" customFormat="1" ht="12.75">
      <c r="B35" s="68"/>
      <c r="C35" s="106"/>
      <c r="D35" s="106"/>
      <c r="E35" s="106"/>
      <c r="F35" s="106"/>
      <c r="G35" s="106"/>
      <c r="H35" s="106"/>
      <c r="I35" s="106"/>
      <c r="J35" s="106"/>
      <c r="K35" s="106"/>
      <c r="L35" s="107"/>
      <c r="M35" s="68"/>
    </row>
    <row r="36" spans="2:13" s="63" customFormat="1" ht="12.75">
      <c r="B36" s="68"/>
      <c r="C36" s="106"/>
      <c r="D36" s="106"/>
      <c r="E36" s="106"/>
      <c r="F36" s="106"/>
      <c r="G36" s="106"/>
      <c r="H36" s="106"/>
      <c r="I36" s="106"/>
      <c r="J36" s="106"/>
      <c r="K36" s="106"/>
      <c r="L36" s="107"/>
      <c r="M36" s="68"/>
    </row>
    <row r="37" spans="2:13" s="63" customFormat="1" ht="15.75">
      <c r="B37" s="232" t="s">
        <v>79</v>
      </c>
      <c r="C37" s="106"/>
      <c r="D37" s="106"/>
      <c r="E37" s="106"/>
      <c r="F37" s="106"/>
      <c r="G37" s="106"/>
      <c r="H37" s="106"/>
      <c r="I37" s="106"/>
      <c r="J37" s="106"/>
      <c r="K37" s="106"/>
      <c r="L37" s="107"/>
      <c r="M37" s="68"/>
    </row>
    <row r="38" spans="2:13" s="63" customFormat="1" ht="12.75">
      <c r="B38" s="69"/>
      <c r="C38" s="115"/>
      <c r="D38" s="115"/>
      <c r="E38" s="115"/>
      <c r="F38" s="115"/>
      <c r="G38" s="115"/>
      <c r="H38" s="115"/>
      <c r="I38" s="115"/>
      <c r="J38" s="115"/>
      <c r="K38" s="115"/>
      <c r="L38" s="115"/>
      <c r="M38" s="68"/>
    </row>
    <row r="39" spans="2:13" s="63" customFormat="1">
      <c r="B39" s="74"/>
      <c r="C39" s="291" t="s">
        <v>194</v>
      </c>
      <c r="D39" s="112" t="s">
        <v>77</v>
      </c>
      <c r="E39" s="112" t="s">
        <v>78</v>
      </c>
      <c r="F39" s="112" t="s">
        <v>15</v>
      </c>
      <c r="G39" s="112" t="s">
        <v>16</v>
      </c>
      <c r="H39" s="112" t="s">
        <v>17</v>
      </c>
      <c r="I39" s="112" t="s">
        <v>18</v>
      </c>
      <c r="J39" s="112" t="s">
        <v>110</v>
      </c>
      <c r="K39" s="268" t="s">
        <v>177</v>
      </c>
      <c r="L39" s="268" t="s">
        <v>184</v>
      </c>
    </row>
    <row r="40" spans="2:13" s="63" customFormat="1" ht="12.75">
      <c r="B40" s="75"/>
      <c r="C40" s="113"/>
      <c r="D40" s="113"/>
      <c r="E40" s="113"/>
      <c r="F40" s="113"/>
      <c r="G40" s="113"/>
      <c r="H40" s="113"/>
      <c r="I40" s="113"/>
      <c r="J40" s="113"/>
      <c r="K40" s="114"/>
    </row>
    <row r="41" spans="2:13" s="63" customFormat="1" ht="12.75">
      <c r="B41" s="236" t="s">
        <v>92</v>
      </c>
      <c r="C41" s="237">
        <f t="shared" ref="C41:L41" si="1">SUM(C43:C57)</f>
        <v>803309.07000000007</v>
      </c>
      <c r="D41" s="237">
        <f t="shared" si="1"/>
        <v>841882.4600000002</v>
      </c>
      <c r="E41" s="237">
        <f t="shared" si="1"/>
        <v>915413.49</v>
      </c>
      <c r="F41" s="237">
        <f t="shared" si="1"/>
        <v>893532.59999999974</v>
      </c>
      <c r="G41" s="237">
        <f t="shared" si="1"/>
        <v>901138.14999999932</v>
      </c>
      <c r="H41" s="237">
        <f t="shared" si="1"/>
        <v>942466.91</v>
      </c>
      <c r="I41" s="237">
        <f t="shared" si="1"/>
        <v>1040240.2199999995</v>
      </c>
      <c r="J41" s="237">
        <f t="shared" si="1"/>
        <v>1078184.0999999992</v>
      </c>
      <c r="K41" s="237">
        <f t="shared" si="1"/>
        <v>1223770.2099999953</v>
      </c>
      <c r="L41" s="264">
        <f t="shared" si="1"/>
        <v>1712571.5299999886</v>
      </c>
    </row>
    <row r="42" spans="2:13" s="63" customFormat="1" ht="12.75">
      <c r="B42" s="76"/>
      <c r="C42" s="114"/>
      <c r="D42" s="114"/>
      <c r="E42" s="114"/>
      <c r="F42" s="114"/>
      <c r="G42" s="114"/>
      <c r="H42" s="114"/>
      <c r="I42" s="114"/>
      <c r="J42" s="114"/>
      <c r="K42" s="114"/>
      <c r="L42" s="265"/>
    </row>
    <row r="43" spans="2:13" s="63" customFormat="1" ht="12.75">
      <c r="B43" s="220" t="s">
        <v>93</v>
      </c>
      <c r="C43" s="117">
        <f>IF($C$12=$B$134,Data!E2,IF($C$12=$B$135,Data!E16,IF($C$12=$B$137,Totals!D2,0)))</f>
        <v>68548.37</v>
      </c>
      <c r="D43" s="117">
        <f>IF($C$12=$B$134,Data!E30,IF($C$12=$B$135,Data!E44,IF($C$12=$B$137,Totals!D17,0)))</f>
        <v>68224.709999999992</v>
      </c>
      <c r="E43" s="117">
        <f>IF($C$12=$B$134,Data!E58,IF($C$12=$B$135,Data!E72,IF($C$12=$B$137,Totals!D32,0)))</f>
        <v>67813.52</v>
      </c>
      <c r="F43" s="117">
        <f>IF($C$12=$B$134,Data!E86,IF($C$12=$B$135,Data!E100,IF($C$12=$B$137,Totals!D46,0)))</f>
        <v>60891.950000000055</v>
      </c>
      <c r="G43" s="117">
        <f>IF($C$12=$B$134,Data!E114,IF($C$12=$B$135,Data!E128,IF($C$12=$B$137,Totals!D60,0)))</f>
        <v>58331.579999999951</v>
      </c>
      <c r="H43" s="117">
        <f>IF($C$12=$B$134,Data!E142,IF($C$12=$B$135,Data!E156,IF($C$12=$B$137,Totals!D74,0)))</f>
        <v>59666.929999999942</v>
      </c>
      <c r="I43" s="117">
        <f>IF($C$12=$B$134,Data!E170,IF($C$12=$B$135,Data!E184,IF($C$12=$B$137,Totals!D89,0)))</f>
        <v>65773.880000000034</v>
      </c>
      <c r="J43" s="117">
        <f>IF($C$12=$B$134,Data!E198,IF($C$12=$B$135,Data!E212,IF($C$12=$B$136,Data!E226,IF($C$12=$B$137,Totals!D103,0))))</f>
        <v>69557.190000000104</v>
      </c>
      <c r="K43" s="117">
        <f>IF($C$12=$B$134,Data!E240,IF($C$12=$B$135,Data!E254,IF($B$136=$C$12,Data!E268,IF($C$12=$B$137,Totals!D117,0))))</f>
        <v>78486.280000000319</v>
      </c>
      <c r="L43" s="266">
        <f>IF($C$12=$B$134,Data!E282,IF($C$12=$B$135,Data!E296,IF($B$136=$C$12,Data!E310,IF($C$12=$B$137,Totals!D131,0))))</f>
        <v>105301.95000000051</v>
      </c>
    </row>
    <row r="44" spans="2:13" s="63" customFormat="1" ht="12.75">
      <c r="B44" s="220" t="s">
        <v>94</v>
      </c>
      <c r="C44" s="117">
        <f>IF($C$12=$B$134,Data!E3,IF($C$12=$B$135,Data!E17,IF($C$12=$B$137,Totals!D3,0)))</f>
        <v>11642.03</v>
      </c>
      <c r="D44" s="117">
        <f>IF($C$12=$B$134,Data!E31,IF($C$12=$B$135,Data!E45,IF($C$12=$B$137,Totals!D18,0)))</f>
        <v>12616.409999999998</v>
      </c>
      <c r="E44" s="117">
        <f>IF($C$12=$B$134,Data!E59,IF($C$12=$B$135,Data!E73,IF($C$12=$B$137,Totals!D33,0)))</f>
        <v>15082.95</v>
      </c>
      <c r="F44" s="117">
        <f>IF($C$12=$B$134,Data!E87,IF($C$12=$B$135,Data!E101,IF($C$12=$B$137,Totals!D47,0)))</f>
        <v>19304.98</v>
      </c>
      <c r="G44" s="117">
        <f>IF($C$12=$B$134,Data!E115,IF($C$12=$B$135,Data!E129,IF($C$12=$B$137,Totals!D61,0)))</f>
        <v>19713.450000000008</v>
      </c>
      <c r="H44" s="117">
        <f>IF($C$12=$B$134,Data!E143,IF($C$12=$B$135,Data!E157,IF($C$12=$B$137,Totals!D75,0)))</f>
        <v>20713.589999999997</v>
      </c>
      <c r="I44" s="117">
        <f>IF($C$12=$B$134,Data!E171,IF($C$12=$B$135,Data!E185,IF($C$12=$B$137,Totals!D90,0)))</f>
        <v>24380.989999999976</v>
      </c>
      <c r="J44" s="117">
        <f>IF($C$12=$B$134,Data!E199,IF($C$12=$B$135,Data!E213,IF($C$12=$B$136,Data!E227,IF($C$12=$B$137,Totals!D104,0))))</f>
        <v>23299.069999999985</v>
      </c>
      <c r="K44" s="117">
        <f>IF($C$12=$B$134,Data!E241,IF($C$12=$B$135,Data!E255,IF($B$136=$C$12,Data!E269,IF($C$12=$B$137,Totals!D118,0))))</f>
        <v>28259.689999999995</v>
      </c>
      <c r="L44" s="266">
        <f>IF($C$12=$B$134,Data!E283,IF($C$12=$B$135,Data!E297,IF($B$136=$C$12,Data!E311,IF($C$12=$B$137,Totals!D132,0))))</f>
        <v>31825.27999999997</v>
      </c>
    </row>
    <row r="45" spans="2:13" s="63" customFormat="1" ht="12.75">
      <c r="B45" s="220" t="s">
        <v>95</v>
      </c>
      <c r="C45" s="117">
        <f>IF($C$12=$B$134,Data!E4,IF($C$12=$B$135,Data!E18,IF($C$12=$B$137,Totals!D4,0)))</f>
        <v>21002.880000000001</v>
      </c>
      <c r="D45" s="117">
        <f>IF($C$12=$B$134,Data!E32,IF($C$12=$B$135,Data!E46,IF($C$12=$B$137,Totals!D19,0)))</f>
        <v>25315.38</v>
      </c>
      <c r="E45" s="117">
        <f>IF($C$12=$B$134,Data!E60,IF($C$12=$B$135,Data!E74,IF($C$12=$B$137,Totals!D34,0)))</f>
        <v>25134.93</v>
      </c>
      <c r="F45" s="117">
        <f>IF($C$12=$B$134,Data!E88,IF($C$12=$B$135,Data!E102,IF($C$12=$B$137,Totals!D48,0)))</f>
        <v>26629.020000000019</v>
      </c>
      <c r="G45" s="117">
        <f>IF($C$12=$B$134,Data!E116,IF($C$12=$B$135,Data!E130,IF($C$12=$B$137,Totals!D62,0)))</f>
        <v>29496.499999999993</v>
      </c>
      <c r="H45" s="117">
        <f>IF($C$12=$B$134,Data!E144,IF($C$12=$B$135,Data!E158,IF($C$12=$B$137,Totals!D76,0)))</f>
        <v>28424.479999999974</v>
      </c>
      <c r="I45" s="117">
        <f>IF($C$12=$B$134,Data!E172,IF($C$12=$B$135,Data!E186,IF($C$12=$B$137,Totals!D91,0)))</f>
        <v>32993.579999999965</v>
      </c>
      <c r="J45" s="117">
        <f>IF($C$12=$B$134,Data!E200,IF($C$12=$B$135,Data!E214,IF($C$12=$B$136,Data!E228,IF($C$12=$B$137,Totals!D105,0))))</f>
        <v>32694.879999999986</v>
      </c>
      <c r="K45" s="117">
        <f>IF($C$12=$B$134,Data!E242,IF($C$12=$B$135,Data!E256,IF($B$136=$C$12,Data!E270,IF($C$12=$B$137,Totals!D119,0))))</f>
        <v>39399.850000000035</v>
      </c>
      <c r="L45" s="266">
        <f>IF($C$12=$B$134,Data!E284,IF($C$12=$B$135,Data!E298,IF($B$136=$C$12,Data!E312,IF($C$12=$B$137,Totals!D133,0))))</f>
        <v>67239.370000000155</v>
      </c>
    </row>
    <row r="46" spans="2:13" s="63" customFormat="1" ht="12.75">
      <c r="B46" s="220" t="s">
        <v>96</v>
      </c>
      <c r="C46" s="117">
        <f>IF($C$12=$B$134,Data!E5,IF($C$12=$B$135,Data!E19,IF($C$12=$B$137,Totals!D5,0)))</f>
        <v>24040.82</v>
      </c>
      <c r="D46" s="117">
        <f>IF($C$12=$B$134,Data!E33,IF($C$12=$B$135,Data!E47,IF($C$12=$B$137,Totals!D20,0)))</f>
        <v>31920.29</v>
      </c>
      <c r="E46" s="117">
        <f>IF($C$12=$B$134,Data!E61,IF($C$12=$B$135,Data!E75,IF($C$12=$B$137,Totals!D35,0)))</f>
        <v>46552.06</v>
      </c>
      <c r="F46" s="117">
        <f>IF($C$12=$B$134,Data!E89,IF($C$12=$B$135,Data!E103,IF($C$12=$B$137,Totals!D49,0)))</f>
        <v>47575.44999999999</v>
      </c>
      <c r="G46" s="117">
        <f>IF($C$12=$B$134,Data!E117,IF($C$12=$B$135,Data!E131,IF($C$12=$B$137,Totals!D63,0)))</f>
        <v>40350.039999999972</v>
      </c>
      <c r="H46" s="117">
        <f>IF($C$12=$B$134,Data!E145,IF($C$12=$B$135,Data!E159,IF($C$12=$B$137,Totals!D77,0)))</f>
        <v>42574.529999999926</v>
      </c>
      <c r="I46" s="117">
        <f>IF($C$12=$B$134,Data!E173,IF($C$12=$B$135,Data!E187,IF($C$12=$B$137,Totals!D92,0)))</f>
        <v>49310.469999999943</v>
      </c>
      <c r="J46" s="117">
        <f>IF($C$12=$B$134,Data!E201,IF($C$12=$B$135,Data!E215,IF($C$12=$B$136,Data!E229,IF($C$12=$B$137,Totals!D106,0))))</f>
        <v>53210.529999999904</v>
      </c>
      <c r="K46" s="117">
        <f>IF($C$12=$B$134,Data!E243,IF($C$12=$B$135,Data!E257,IF($B$136=$C$12,Data!E271,IF($C$12=$B$137,Totals!D120,0))))</f>
        <v>52396.91000000004</v>
      </c>
      <c r="L46" s="266">
        <f>IF($C$12=$B$134,Data!E285,IF($C$12=$B$135,Data!E299,IF($B$136=$C$12,Data!E313,IF($C$12=$B$137,Totals!D134,0))))</f>
        <v>73430.710000000283</v>
      </c>
    </row>
    <row r="47" spans="2:13" s="63" customFormat="1" ht="12.75">
      <c r="B47" s="220" t="s">
        <v>97</v>
      </c>
      <c r="C47" s="117">
        <f>IF($C$12=$B$134,Data!E6,IF($C$12=$B$135,Data!E20,IF($C$12=$B$137,Totals!D6,0)))</f>
        <v>41932.49</v>
      </c>
      <c r="D47" s="117">
        <f>IF($C$12=$B$134,Data!E34,IF($C$12=$B$135,Data!E48,IF($C$12=$B$137,Totals!D21,0)))</f>
        <v>45645.57</v>
      </c>
      <c r="E47" s="117">
        <f>IF($C$12=$B$134,Data!E62,IF($C$12=$B$135,Data!E76,IF($C$12=$B$137,Totals!D36,0)))</f>
        <v>54955.460000000006</v>
      </c>
      <c r="F47" s="117">
        <f>IF($C$12=$B$134,Data!E90,IF($C$12=$B$135,Data!E104,IF($C$12=$B$137,Totals!D50,0)))</f>
        <v>48423.290000000052</v>
      </c>
      <c r="G47" s="117">
        <f>IF($C$12=$B$134,Data!E118,IF($C$12=$B$135,Data!E132,IF($C$12=$B$137,Totals!D64,0)))</f>
        <v>47520.629999999903</v>
      </c>
      <c r="H47" s="117">
        <f>IF($C$12=$B$134,Data!E146,IF($C$12=$B$135,Data!E160,IF($C$12=$B$137,Totals!D78,0)))</f>
        <v>46130.759999999915</v>
      </c>
      <c r="I47" s="117">
        <f>IF($C$12=$B$134,Data!E174,IF($C$12=$B$135,Data!E188,IF($C$12=$B$137,Totals!D93,0)))</f>
        <v>46159.309999999954</v>
      </c>
      <c r="J47" s="117">
        <f>IF($C$12=$B$134,Data!E202,IF($C$12=$B$135,Data!E216,IF($C$12=$B$136,Data!E230,IF($C$12=$B$137,Totals!D107,0))))</f>
        <v>46221.840000000084</v>
      </c>
      <c r="K47" s="117">
        <f>IF($C$12=$B$134,Data!E244,IF($C$12=$B$135,Data!E258,IF($B$136=$C$12,Data!E272,IF($C$12=$B$137,Totals!D121,0))))</f>
        <v>53088.040000000125</v>
      </c>
      <c r="L47" s="266">
        <f>IF($C$12=$B$134,Data!E286,IF($C$12=$B$135,Data!E300,IF($B$136=$C$12,Data!E314,IF($C$12=$B$137,Totals!D135,0))))</f>
        <v>77222.850000000311</v>
      </c>
    </row>
    <row r="48" spans="2:13" s="63" customFormat="1" ht="12.75">
      <c r="B48" s="220" t="s">
        <v>98</v>
      </c>
      <c r="C48" s="117">
        <f>IF($C$12=$B$134,Data!E7,IF($C$12=$B$135,Data!E21,IF($C$12=$B$137,Totals!D7,0)))</f>
        <v>56893.24</v>
      </c>
      <c r="D48" s="117">
        <f>IF($C$12=$B$134,Data!E35,IF($C$12=$B$135,Data!E49,IF($C$12=$B$137,Totals!D22,0)))</f>
        <v>57261.63</v>
      </c>
      <c r="E48" s="117">
        <f>IF($C$12=$B$134,Data!E63,IF($C$12=$B$135,Data!E77,IF($C$12=$B$137,Totals!D37,0)))</f>
        <v>65790.66</v>
      </c>
      <c r="F48" s="117">
        <f>IF($C$12=$B$134,Data!E91,IF($C$12=$B$135,Data!E105,IF($C$12=$B$137,Totals!D51,0)))</f>
        <v>65202.340000000113</v>
      </c>
      <c r="G48" s="117">
        <f>IF($C$12=$B$134,Data!E119,IF($C$12=$B$135,Data!E133,IF($C$12=$B$137,Totals!D65,0)))</f>
        <v>68824.979999999865</v>
      </c>
      <c r="H48" s="117">
        <f>IF($C$12=$B$134,Data!E147,IF($C$12=$B$135,Data!E161,IF($C$12=$B$137,Totals!D79,0)))</f>
        <v>71189.42</v>
      </c>
      <c r="I48" s="117">
        <f>IF($C$12=$B$134,Data!E175,IF($C$12=$B$135,Data!E189,IF($C$12=$B$137,Totals!D94,0)))</f>
        <v>85325.030000000203</v>
      </c>
      <c r="J48" s="117">
        <f>IF($C$12=$B$134,Data!E203,IF($C$12=$B$135,Data!E217,IF($C$12=$B$136,Data!E231,IF($C$12=$B$137,Totals!D108,0))))</f>
        <v>78247.310000000303</v>
      </c>
      <c r="K48" s="117">
        <f>IF($C$12=$B$134,Data!E245,IF($C$12=$B$135,Data!E259,IF($B$136=$C$12,Data!E273,IF($C$12=$B$137,Totals!D122,0))))</f>
        <v>89135.150000000402</v>
      </c>
      <c r="L48" s="266">
        <f>IF($C$12=$B$134,Data!E287,IF($C$12=$B$135,Data!E301,IF($B$136=$C$12,Data!E315,IF($C$12=$B$137,Totals!D136,0))))</f>
        <v>110139.80000000064</v>
      </c>
    </row>
    <row r="49" spans="2:13" s="63" customFormat="1" ht="12.75">
      <c r="B49" s="220" t="s">
        <v>99</v>
      </c>
      <c r="C49" s="117">
        <f>IF($C$12=$B$134,Data!E8,IF($C$12=$B$135,Data!E22,IF($C$12=$B$137,Totals!D8,0)))</f>
        <v>176782.72</v>
      </c>
      <c r="D49" s="117">
        <f>IF($C$12=$B$134,Data!E36,IF($C$12=$B$135,Data!E50,IF($C$12=$B$137,Totals!D23,0)))</f>
        <v>182873.28</v>
      </c>
      <c r="E49" s="117">
        <f>IF($C$12=$B$134,Data!E64,IF($C$12=$B$135,Data!E78,IF($C$12=$B$137,Totals!D38,0)))</f>
        <v>205897.49000000002</v>
      </c>
      <c r="F49" s="117">
        <f>IF($C$12=$B$134,Data!E92,IF($C$12=$B$135,Data!E106,IF($C$12=$B$137,Totals!D52,0)))</f>
        <v>205175.14000000019</v>
      </c>
      <c r="G49" s="117">
        <f>IF($C$12=$B$134,Data!E120,IF($C$12=$B$135,Data!E134,IF($C$12=$B$137,Totals!D66,0)))</f>
        <v>212291.78999999986</v>
      </c>
      <c r="H49" s="117">
        <f>IF($C$12=$B$134,Data!E148,IF($C$12=$B$135,Data!E162,IF($C$12=$B$137,Totals!D80,0)))</f>
        <v>234647.6799999995</v>
      </c>
      <c r="I49" s="117">
        <f>IF($C$12=$B$134,Data!E176,IF($C$12=$B$135,Data!E190,IF($C$12=$B$137,Totals!D95,0)))</f>
        <v>260968.65999999858</v>
      </c>
      <c r="J49" s="117">
        <f>IF($C$12=$B$134,Data!E204,IF($C$12=$B$135,Data!E218,IF($C$12=$B$136,Data!E232,IF($C$12=$B$137,Totals!D109,0))))</f>
        <v>278185.3799999989</v>
      </c>
      <c r="K49" s="117">
        <f>IF($C$12=$B$134,Data!E246,IF($C$12=$B$135,Data!E260,IF($B$136=$C$12,Data!E274,IF($C$12=$B$137,Totals!D123,0))))</f>
        <v>314123.95999999548</v>
      </c>
      <c r="L49" s="266">
        <f>IF($C$12=$B$134,Data!E288,IF($C$12=$B$135,Data!E302,IF($B$136=$C$12,Data!E316,IF($C$12=$B$137,Totals!D137,0))))</f>
        <v>426221.48999999248</v>
      </c>
    </row>
    <row r="50" spans="2:13" s="63" customFormat="1" ht="12.75">
      <c r="B50" s="220" t="s">
        <v>100</v>
      </c>
      <c r="C50" s="117">
        <f>IF($C$12=$B$134,Data!E9,IF($C$12=$B$135,Data!E23,IF($C$12=$B$137,Totals!D9,0)))</f>
        <v>54879.399999999994</v>
      </c>
      <c r="D50" s="117">
        <f>IF($C$12=$B$134,Data!E37,IF($C$12=$B$135,Data!E51,IF($C$12=$B$137,Totals!D24,0)))</f>
        <v>60914.009999999995</v>
      </c>
      <c r="E50" s="117">
        <f>IF($C$12=$B$134,Data!E65,IF($C$12=$B$135,Data!E79,IF($C$12=$B$137,Totals!D39,0)))</f>
        <v>56062.79</v>
      </c>
      <c r="F50" s="117">
        <f>IF($C$12=$B$134,Data!E93,IF($C$12=$B$135,Data!E107,IF($C$12=$B$137,Totals!D53,0)))</f>
        <v>55571.130000000099</v>
      </c>
      <c r="G50" s="117">
        <f>IF($C$12=$B$134,Data!E121,IF($C$12=$B$135,Data!E135,IF($C$12=$B$137,Totals!D67,0)))</f>
        <v>50684.159999999858</v>
      </c>
      <c r="H50" s="117">
        <f>IF($C$12=$B$134,Data!E149,IF($C$12=$B$135,Data!E163,IF($C$12=$B$137,Totals!D81,0)))</f>
        <v>49873.969999999834</v>
      </c>
      <c r="I50" s="117">
        <f>IF($C$12=$B$134,Data!E177,IF($C$12=$B$135,Data!E191,IF($C$12=$B$137,Totals!D96,0)))</f>
        <v>50987.739999999903</v>
      </c>
      <c r="J50" s="117">
        <f>IF($C$12=$B$134,Data!E205,IF($C$12=$B$135,Data!E219,IF($C$12=$B$136,Data!E233,IF($C$12=$B$137,Totals!D110,0))))</f>
        <v>47104.099999999991</v>
      </c>
      <c r="K50" s="117">
        <f>IF($C$12=$B$134,Data!E247,IF($C$12=$B$135,Data!E261,IF($B$136=$C$12,Data!E275,IF($C$12=$B$137,Totals!D124,0))))</f>
        <v>57287.010000000148</v>
      </c>
      <c r="L50" s="266">
        <f>IF($C$12=$B$134,Data!E289,IF($C$12=$B$135,Data!E303,IF($B$136=$C$12,Data!E317,IF($C$12=$B$137,Totals!D138,0))))</f>
        <v>83340.460000000181</v>
      </c>
    </row>
    <row r="51" spans="2:13" s="63" customFormat="1" ht="12.75">
      <c r="B51" s="220" t="s">
        <v>101</v>
      </c>
      <c r="C51" s="117">
        <f>IF($C$12=$B$134,Data!E10,IF($C$12=$B$135,Data!E24,IF($C$12=$B$137,Totals!D10,0)))</f>
        <v>122578.05000000002</v>
      </c>
      <c r="D51" s="117">
        <f>IF($C$12=$B$134,Data!E38,IF($C$12=$B$135,Data!E52,IF($C$12=$B$137,Totals!D25,0)))</f>
        <v>127625.57</v>
      </c>
      <c r="E51" s="117">
        <f>IF($C$12=$B$134,Data!E66,IF($C$12=$B$135,Data!E80,IF($C$12=$B$137,Totals!D40,0)))</f>
        <v>137870.21</v>
      </c>
      <c r="F51" s="117">
        <f>IF($C$12=$B$134,Data!E94,IF($C$12=$B$135,Data!E108,IF($C$12=$B$137,Totals!D54,0)))</f>
        <v>134946.73999999985</v>
      </c>
      <c r="G51" s="117">
        <f>IF($C$12=$B$134,Data!E122,IF($C$12=$B$135,Data!E136,IF($C$12=$B$137,Totals!D68,0)))</f>
        <v>136464.00999999992</v>
      </c>
      <c r="H51" s="117">
        <f>IF($C$12=$B$134,Data!E150,IF($C$12=$B$135,Data!E164,IF($C$12=$B$137,Totals!D82,0)))</f>
        <v>145061.01000000021</v>
      </c>
      <c r="I51" s="117">
        <f>IF($C$12=$B$134,Data!E178,IF($C$12=$B$135,Data!E192,IF($C$12=$B$137,Totals!D97,0)))</f>
        <v>160419.88999999998</v>
      </c>
      <c r="J51" s="117">
        <f>IF($C$12=$B$134,Data!E206,IF($C$12=$B$135,Data!E220,IF($C$12=$B$136,Data!E234,IF($C$12=$B$137,Totals!D111,0))))</f>
        <v>179677.7499999991</v>
      </c>
      <c r="K51" s="117">
        <f>IF($C$12=$B$134,Data!E248,IF($C$12=$B$135,Data!E262,IF($B$136=$C$12,Data!E276,IF($C$12=$B$137,Totals!D125,0))))</f>
        <v>216798.94999999832</v>
      </c>
      <c r="L51" s="266">
        <f>IF($C$12=$B$134,Data!E290,IF($C$12=$B$135,Data!E304,IF($B$136=$C$12,Data!E318,IF($C$12=$B$137,Totals!D139,0))))</f>
        <v>314633.7799999956</v>
      </c>
    </row>
    <row r="52" spans="2:13" s="63" customFormat="1" ht="12.75">
      <c r="B52" s="220" t="s">
        <v>102</v>
      </c>
      <c r="C52" s="117">
        <f>IF($C$12=$B$134,Data!E11,IF($C$12=$B$135,Data!E25,IF($C$12=$B$137,Totals!D11,0)))</f>
        <v>133361.79</v>
      </c>
      <c r="D52" s="117">
        <f>IF($C$12=$B$134,Data!E39,IF($C$12=$B$135,Data!E53,IF($C$12=$B$137,Totals!D26,0)))</f>
        <v>136081.14000000001</v>
      </c>
      <c r="E52" s="117">
        <f>IF($C$12=$B$134,Data!E67,IF($C$12=$B$135,Data!E81,IF($C$12=$B$137,Totals!D41,0)))</f>
        <v>142416.88</v>
      </c>
      <c r="F52" s="117">
        <f>IF($C$12=$B$134,Data!E95,IF($C$12=$B$135,Data!E109,IF($C$12=$B$137,Totals!D55,0)))</f>
        <v>136425.67999999953</v>
      </c>
      <c r="G52" s="117">
        <f>IF($C$12=$B$134,Data!E123,IF($C$12=$B$135,Data!E137,IF($C$12=$B$137,Totals!D69,0)))</f>
        <v>141481.24000000005</v>
      </c>
      <c r="H52" s="117">
        <f>IF($C$12=$B$134,Data!E151,IF($C$12=$B$135,Data!E165,IF($C$12=$B$137,Totals!D83,0)))</f>
        <v>149791.52000000043</v>
      </c>
      <c r="I52" s="117">
        <f>IF($C$12=$B$134,Data!E179,IF($C$12=$B$135,Data!E193,IF($C$12=$B$137,Totals!D98,0)))</f>
        <v>160514.28000000055</v>
      </c>
      <c r="J52" s="117">
        <f>IF($C$12=$B$134,Data!E207,IF($C$12=$B$135,Data!E221,IF($C$12=$B$136,Data!E235,IF($C$12=$B$137,Totals!D112,0))))</f>
        <v>165132.7400000006</v>
      </c>
      <c r="K52" s="117">
        <f>IF($C$12=$B$134,Data!E249,IF($C$12=$B$135,Data!E263,IF($B$136=$C$12,Data!E277,IF($C$12=$B$137,Totals!D126,0))))</f>
        <v>179197.38999999984</v>
      </c>
      <c r="L52" s="266">
        <f>IF($C$12=$B$134,Data!E291,IF($C$12=$B$135,Data!E305,IF($B$136=$C$12,Data!E319,IF($C$12=$B$137,Totals!D140,0))))</f>
        <v>269524.03999999742</v>
      </c>
    </row>
    <row r="53" spans="2:13" s="63" customFormat="1" ht="12.75">
      <c r="B53" s="220" t="s">
        <v>103</v>
      </c>
      <c r="C53" s="117">
        <f>IF($C$12=$B$134,Data!E12,IF($C$12=$B$135,Data!E26,IF($C$12=$B$137,Totals!D12,0)))</f>
        <v>2392.41</v>
      </c>
      <c r="D53" s="117">
        <f>IF($C$12=$B$134,Data!E40,IF($C$12=$B$135,Data!E54,IF($C$12=$B$137,Totals!D27,0)))</f>
        <v>2368.66</v>
      </c>
      <c r="E53" s="117">
        <f>IF($C$12=$B$134,Data!E68,IF($C$12=$B$135,Data!E82,IF($C$12=$B$137,Totals!D42,0)))</f>
        <v>3367.25</v>
      </c>
      <c r="F53" s="117">
        <f>IF($C$12=$B$134,Data!E96,IF($C$12=$B$135,Data!E110,IF($C$12=$B$137,Totals!D56,0)))</f>
        <v>1965.0299999999997</v>
      </c>
      <c r="G53" s="117">
        <f>IF($C$12=$B$134,Data!E124,IF($C$12=$B$135,Data!E138,IF($C$12=$B$137,Totals!D70,0)))</f>
        <v>3126.77</v>
      </c>
      <c r="H53" s="117">
        <f>IF($C$12=$B$134,Data!E152,IF($C$12=$B$135,Data!E166,IF($C$12=$B$137,Totals!D84,0)))</f>
        <v>2284.4100000000008</v>
      </c>
      <c r="I53" s="117">
        <f>IF($C$12=$B$134,Data!E180,IF($C$12=$B$135,Data!E194,IF($C$12=$B$137,Totals!D99,0)))</f>
        <v>1829.2599999999995</v>
      </c>
      <c r="J53" s="117">
        <f>IF($C$12=$B$134,Data!E208,IF($C$12=$B$135,Data!E222,IF($C$12=$B$136,Data!E236,IF($C$12=$B$137,Totals!D113,0))))</f>
        <v>2186.9899999999998</v>
      </c>
      <c r="K53" s="117">
        <f>IF($C$12=$B$134,Data!E250,IF($C$12=$B$135,Data!E264,IF($B$136=$C$12,Data!E278,IF($C$12=$B$137,Totals!D127,0))))</f>
        <v>1570.0799999999997</v>
      </c>
      <c r="L53" s="266">
        <f>IF($C$12=$B$134,Data!E292,IF($C$12=$B$135,Data!E306,IF($B$136=$C$12,Data!E320,IF($C$12=$B$137,Totals!D141,0))))</f>
        <v>2519.71</v>
      </c>
    </row>
    <row r="54" spans="2:13" s="63" customFormat="1" ht="12.75">
      <c r="B54" s="220" t="s">
        <v>104</v>
      </c>
      <c r="C54" s="117">
        <f>IF($C$12=$B$134,Data!E13,IF($C$12=$B$135,Data!E27,IF($C$12=$B$137,Totals!D13,0)))</f>
        <v>4517.45</v>
      </c>
      <c r="D54" s="117">
        <f>IF($C$12=$B$134,Data!E41,IF($C$12=$B$135,Data!E55,IF($C$12=$B$137,Totals!D28,0)))</f>
        <v>4231.6400000000003</v>
      </c>
      <c r="E54" s="117">
        <f>IF($C$12=$B$134,Data!E69,IF($C$12=$B$135,Data!E83,IF($C$12=$B$137,Totals!D43,0)))</f>
        <v>3790.64</v>
      </c>
      <c r="F54" s="117">
        <f>IF($C$12=$B$134,Data!E97,IF($C$12=$B$135,Data!E111,IF($C$12=$B$137,Totals!D57,0)))</f>
        <v>3206.69</v>
      </c>
      <c r="G54" s="117">
        <f>IF($C$12=$B$134,Data!E125,IF($C$12=$B$135,Data!E139,IF($C$12=$B$137,Totals!D71,0)))</f>
        <v>3210.59</v>
      </c>
      <c r="H54" s="117">
        <f>IF($C$12=$B$134,Data!E153,IF($C$12=$B$135,Data!E167,IF($C$12=$B$137,Totals!D85,0)))</f>
        <v>3263.4100000000012</v>
      </c>
      <c r="I54" s="117">
        <f>IF($C$12=$B$134,Data!E181,IF($C$12=$B$135,Data!E195,IF($C$12=$B$137,Totals!D100,0)))</f>
        <v>4012.400000000001</v>
      </c>
      <c r="J54" s="117">
        <f>IF($C$12=$B$134,Data!E209,IF($C$12=$B$135,Data!E223,IF($C$12=$B$136,Data!E237,IF($C$12=$B$137,Totals!D114,0))))</f>
        <v>5666.6800000000021</v>
      </c>
      <c r="K54" s="117">
        <f>IF($C$12=$B$134,Data!E251,IF($C$12=$B$135,Data!E265,IF($B$136=$C$12,Data!E279,IF($C$12=$B$137,Totals!D128,0))))</f>
        <v>8829.19</v>
      </c>
      <c r="L54" s="266">
        <f>IF($C$12=$B$134,Data!E293,IF($C$12=$B$135,Data!E307,IF($B$136=$C$12,Data!E321,IF($C$12=$B$137,Totals!D142,0))))</f>
        <v>7571.0400000000036</v>
      </c>
    </row>
    <row r="55" spans="2:13" s="63" customFormat="1" ht="12.75">
      <c r="B55" s="220" t="s">
        <v>105</v>
      </c>
      <c r="C55" s="117">
        <f>IF($C$12=$B$134,Data!E14,IF($C$12=$B$135,Data!E28,IF($C$12=$B$137,Totals!D14,0)))</f>
        <v>78915.05</v>
      </c>
      <c r="D55" s="117">
        <f>IF($C$12=$B$134,Data!E42,IF($C$12=$B$135,Data!E56,IF($C$12=$B$137,Totals!D29,0)))</f>
        <v>81547.12</v>
      </c>
      <c r="E55" s="117">
        <f>IF($C$12=$B$134,Data!E70,IF($C$12=$B$135,Data!E84,IF($C$12=$B$137,Totals!D44,0)))</f>
        <v>85382.34</v>
      </c>
      <c r="F55" s="117">
        <f>IF($C$12=$B$134,Data!E98,IF($C$12=$B$135,Data!E112,IF($C$12=$B$137,Totals!D58,0)))</f>
        <v>83332.199999999881</v>
      </c>
      <c r="G55" s="117">
        <f>IF($C$12=$B$134,Data!E126,IF($C$12=$B$135,Data!E140,IF($C$12=$B$137,Totals!D72,0)))</f>
        <v>83021.759999999864</v>
      </c>
      <c r="H55" s="117">
        <f>IF($C$12=$B$134,Data!E154,IF($C$12=$B$135,Data!E168,IF($C$12=$B$137,Totals!D86,0)))</f>
        <v>81482.05</v>
      </c>
      <c r="I55" s="117">
        <f>IF($C$12=$B$134,Data!E182,IF($C$12=$B$135,Data!E196,IF($C$12=$B$137,Totals!D101,0)))</f>
        <v>91322.600000000297</v>
      </c>
      <c r="J55" s="117">
        <f>IF($C$12=$B$134,Data!E210,IF($C$12=$B$135,Data!E224,IF($C$12=$B$136,Data!E238,IF($C$12=$B$137,Totals!D115,0))))</f>
        <v>89936.230000000272</v>
      </c>
      <c r="K55" s="117">
        <f>IF($C$12=$B$134,Data!E252,IF($C$12=$B$135,Data!E266,IF($B$136=$C$12,Data!E280,IF($C$12=$B$137,Totals!D129,0))))</f>
        <v>99555.190000000686</v>
      </c>
      <c r="L55" s="266">
        <f>IF($C$12=$B$134,Data!E294,IF($C$12=$B$135,Data!E308,IF($B$136=$C$12,Data!E322,IF($C$12=$B$137,Totals!D143,0))))</f>
        <v>135391.49000000081</v>
      </c>
    </row>
    <row r="56" spans="2:13" s="63" customFormat="1" ht="12.75">
      <c r="B56" s="220" t="s">
        <v>106</v>
      </c>
      <c r="C56" s="117">
        <f>IF($C$12=$B$134,Data!E15,IF($C$12=$B$135,Data!E29,IF($C$12=$B$137,Totals!D15,0)))</f>
        <v>5788.19</v>
      </c>
      <c r="D56" s="117">
        <f>IF($C$12=$B$134,Data!E43,IF($C$12=$B$135,Data!E57,IF($C$12=$B$137,Totals!D30,0)))</f>
        <v>5232.13</v>
      </c>
      <c r="E56" s="117">
        <f>IF($C$12=$B$134,Data!E71,IF($C$12=$B$135,Data!E85,IF($C$12=$B$137,Totals!D45,0)))</f>
        <v>5296.31</v>
      </c>
      <c r="F56" s="117">
        <f>IF($C$12=$B$134,Data!E99,IF($C$12=$B$135,Data!E113,IF($C$12=$B$137,Totals!D59,0)))</f>
        <v>4882.96</v>
      </c>
      <c r="G56" s="117">
        <f>IF($C$12=$B$134,Data!E127,IF($C$12=$B$135,Data!E141,IF($C$12=$B$137,Totals!D73,0)))</f>
        <v>6620.65</v>
      </c>
      <c r="H56" s="117">
        <f>IF($C$12=$B$134,Data!E155,IF($C$12=$B$135,Data!E169,IF($C$12=$B$137,Totals!D87,0)))</f>
        <v>7339.1500000000033</v>
      </c>
      <c r="I56" s="117">
        <f>IF($C$12=$B$134,Data!E183,IF($C$12=$B$135,Data!E197,IF($C$12=$B$137,Totals!D102,0)))</f>
        <v>6242.1300000000028</v>
      </c>
      <c r="J56" s="117">
        <f>IF($C$12=$B$134,Data!E211,IF($C$12=$B$135,Data!E225,IF($C$12=$B$136,Data!E239,IF($C$12=$B$137,Totals!D116,0))))</f>
        <v>7063.4100000000053</v>
      </c>
      <c r="K56" s="117">
        <f>IF($C$12=$B$134,Data!E253,IF($C$12=$B$135,Data!E267,IF($B$136=$C$12,Data!E281,IF($C$12=$B$137,Totals!D130,0))))</f>
        <v>5642.5200000000013</v>
      </c>
      <c r="L56" s="266">
        <f>IF($C$12=$B$134,Data!E295,IF($C$12=$B$135,Data!E309,IF($B$136=$C$12,Data!E323,IF($C$12=$B$137,Totals!D144,0))))</f>
        <v>8208.3200000000033</v>
      </c>
    </row>
    <row r="57" spans="2:13" s="63" customFormat="1" ht="12.75">
      <c r="B57" s="25" t="s">
        <v>160</v>
      </c>
      <c r="C57" s="288">
        <f>IF($C$12=$B$134,Data!E324,IF($C$12=$B$135,Data!E325,IF($C$12=$B$137,Totals!D16,0)))</f>
        <v>34.18</v>
      </c>
      <c r="D57" s="117">
        <f>IF($C$12=$B$134,Data!E326,IF($C$12=$B$135,Data!E327,IF($C$12=$B$137,Totals!D31,0)))</f>
        <v>24.92</v>
      </c>
      <c r="E57" s="221" t="str">
        <f>IF($C$12=$B$136,"0","-")</f>
        <v>-</v>
      </c>
      <c r="F57" s="221" t="str">
        <f>IF($C$12=$B$136,"0","-")</f>
        <v>-</v>
      </c>
      <c r="G57" s="221" t="str">
        <f>IF($C$12=$B$136,"0","-")</f>
        <v>-</v>
      </c>
      <c r="H57" s="117">
        <f>IF($C$12=$B$134,Data!E328,IF($C$12=$B$135,"-",IF($C$12=$B$137,Totals!D88,0)))</f>
        <v>24</v>
      </c>
      <c r="I57" s="221" t="str">
        <f>IF($C$12=$B$136,"0","-")</f>
        <v>-</v>
      </c>
      <c r="J57" s="221" t="str">
        <f>IF($C$12=$B$136,"0","-")</f>
        <v>-</v>
      </c>
      <c r="K57" s="267" t="str">
        <f>IF($C$12=$B$136,"0","-")</f>
        <v>-</v>
      </c>
      <c r="L57" s="266">
        <f>IF($C$12=$B$135,Data!E329,IF($C$12=$B$137,Totals!D145,0))</f>
        <v>1.24</v>
      </c>
    </row>
    <row r="58" spans="2:13" s="63" customFormat="1" ht="12.75">
      <c r="B58" s="25"/>
      <c r="C58" s="118"/>
      <c r="D58" s="222"/>
      <c r="E58" s="222"/>
      <c r="F58" s="222"/>
      <c r="G58" s="222"/>
      <c r="H58" s="222"/>
      <c r="I58" s="222"/>
      <c r="J58" s="222"/>
      <c r="K58" s="222"/>
      <c r="L58" s="222"/>
      <c r="M58" s="68"/>
    </row>
    <row r="59" spans="2:13" s="63" customFormat="1" ht="12.75">
      <c r="B59" s="68"/>
      <c r="C59" s="106"/>
      <c r="D59" s="106"/>
      <c r="E59" s="106"/>
      <c r="F59" s="106"/>
      <c r="G59" s="106"/>
      <c r="H59" s="106"/>
      <c r="I59" s="106"/>
      <c r="J59" s="106"/>
      <c r="K59" s="106"/>
      <c r="L59" s="107"/>
      <c r="M59" s="68"/>
    </row>
    <row r="60" spans="2:13" s="63" customFormat="1" ht="15.75">
      <c r="B60" s="232" t="s">
        <v>80</v>
      </c>
      <c r="C60" s="106"/>
      <c r="D60" s="106"/>
      <c r="E60" s="106"/>
      <c r="F60" s="106"/>
      <c r="G60" s="106"/>
      <c r="H60" s="106"/>
      <c r="I60" s="106"/>
      <c r="J60" s="106"/>
      <c r="K60" s="106"/>
      <c r="L60" s="107"/>
      <c r="M60" s="68"/>
    </row>
    <row r="61" spans="2:13" s="63" customFormat="1" ht="12.75">
      <c r="B61" s="69"/>
      <c r="C61" s="115"/>
      <c r="D61" s="115"/>
      <c r="E61" s="115"/>
      <c r="F61" s="115"/>
      <c r="G61" s="115"/>
      <c r="H61" s="115"/>
      <c r="I61" s="115"/>
      <c r="J61" s="115"/>
      <c r="K61" s="115"/>
      <c r="L61" s="115"/>
      <c r="M61" s="68"/>
    </row>
    <row r="62" spans="2:13" s="63" customFormat="1">
      <c r="B62" s="74"/>
      <c r="C62" s="291" t="s">
        <v>194</v>
      </c>
      <c r="D62" s="112" t="s">
        <v>77</v>
      </c>
      <c r="E62" s="112" t="s">
        <v>78</v>
      </c>
      <c r="F62" s="112" t="s">
        <v>15</v>
      </c>
      <c r="G62" s="112" t="s">
        <v>16</v>
      </c>
      <c r="H62" s="112" t="s">
        <v>17</v>
      </c>
      <c r="I62" s="112" t="s">
        <v>18</v>
      </c>
      <c r="J62" s="112" t="s">
        <v>110</v>
      </c>
      <c r="K62" s="268" t="s">
        <v>177</v>
      </c>
      <c r="L62" s="268" t="s">
        <v>184</v>
      </c>
    </row>
    <row r="63" spans="2:13" s="63" customFormat="1" ht="12.75">
      <c r="B63" s="75"/>
      <c r="C63" s="113"/>
      <c r="D63" s="113"/>
      <c r="E63" s="113"/>
      <c r="F63" s="113"/>
      <c r="G63" s="113"/>
      <c r="H63" s="113"/>
      <c r="I63" s="116"/>
      <c r="J63" s="116"/>
      <c r="K63" s="114"/>
    </row>
    <row r="64" spans="2:13" s="63" customFormat="1" ht="12.75">
      <c r="B64" s="236" t="s">
        <v>92</v>
      </c>
      <c r="C64" s="238">
        <f t="shared" ref="C64:L64" si="2">SUM(C66:C80)</f>
        <v>1151533.3549694389</v>
      </c>
      <c r="D64" s="238">
        <f t="shared" si="2"/>
        <v>1214923.823986307</v>
      </c>
      <c r="E64" s="238">
        <f t="shared" si="2"/>
        <v>1321723.2503617213</v>
      </c>
      <c r="F64" s="238">
        <f t="shared" si="2"/>
        <v>1437317.7631172801</v>
      </c>
      <c r="G64" s="238">
        <f t="shared" si="2"/>
        <v>1464331.0233849119</v>
      </c>
      <c r="H64" s="238">
        <f t="shared" si="2"/>
        <v>1486667.8372829936</v>
      </c>
      <c r="I64" s="238">
        <f t="shared" si="2"/>
        <v>1489808.9706926949</v>
      </c>
      <c r="J64" s="238">
        <f t="shared" si="2"/>
        <v>1435885.5801355692</v>
      </c>
      <c r="K64" s="238">
        <f t="shared" si="2"/>
        <v>1498496.1046618375</v>
      </c>
      <c r="L64" s="269">
        <f t="shared" si="2"/>
        <v>1566319.7543693807</v>
      </c>
    </row>
    <row r="65" spans="2:12" s="63" customFormat="1" ht="12.75">
      <c r="B65" s="76"/>
      <c r="C65" s="117"/>
      <c r="D65" s="117"/>
      <c r="E65" s="117"/>
      <c r="F65" s="117"/>
      <c r="G65" s="117"/>
      <c r="H65" s="117"/>
      <c r="I65" s="117"/>
      <c r="J65" s="117"/>
      <c r="K65" s="114"/>
      <c r="L65" s="265"/>
    </row>
    <row r="66" spans="2:12" s="63" customFormat="1" ht="12.75">
      <c r="B66" s="220" t="s">
        <v>93</v>
      </c>
      <c r="C66" s="117">
        <f>IF($C$12=$B$134,Data!F2,IF($C$12=$B$135,Data!F16,IF($C$12=$B$137,Totals!E2,0)))</f>
        <v>92383.611575738294</v>
      </c>
      <c r="D66" s="117">
        <f>IF($C$12=$B$134,Data!F30,IF($C$12=$B$135,Data!F44,IF($C$12=$B$137,Totals!E17,0)))</f>
        <v>92815.199302032473</v>
      </c>
      <c r="E66" s="117">
        <f>IF($C$12=$B$134,Data!F58,IF($C$12=$B$135,Data!F72,IF($C$12=$B$137,Totals!E32,0)))</f>
        <v>91843.6717304833</v>
      </c>
      <c r="F66" s="117">
        <f>IF($C$12=$B$134,Data!F86,IF($C$12=$B$135,Data!F100,IF($C$12=$B$137,Totals!E46,0)))</f>
        <v>91276.03364296761</v>
      </c>
      <c r="G66" s="117">
        <f>IF($C$12=$B$134,Data!F114,IF($C$12=$B$135,Data!F128,IF($C$12=$B$137,Totals!E60,0)))</f>
        <v>88201.462202027411</v>
      </c>
      <c r="H66" s="117">
        <f>IF($C$12=$B$134,Data!F142,IF($C$12=$B$135,Data!F156,IF($C$12=$B$137,Totals!E74,0)))</f>
        <v>88911.767404649479</v>
      </c>
      <c r="I66" s="117">
        <f>IF($C$12=$B$134,Data!F170,IF($C$12=$B$135,Data!F184,IF($C$12=$B$137,Totals!E89,0)))</f>
        <v>89059.783025669196</v>
      </c>
      <c r="J66" s="117">
        <f>IF($C$12=$B$134,Data!F198,IF($C$12=$B$135,Data!F212,IF($C$12=$B$136,Data!F226,IF($C$12=$B$137,Totals!E103,0))))</f>
        <v>87386.560611787078</v>
      </c>
      <c r="K66" s="117">
        <f>IF($C$12=$B$134,Data!F240,IF($C$12=$B$135,Data!F254,IF($B$136=$C$12,Data!F268,IF($C$12=$B$137,Totals!E117,0))))</f>
        <v>90614.149798285245</v>
      </c>
      <c r="L66" s="266">
        <f>IF($C$12=$B$134,Data!F282,IF($C$12=$B$135,Data!F296,IF($B$136=$C$12,Data!F310,IF($C$12=$B$137,Totals!E131,0))))</f>
        <v>99024.077537333345</v>
      </c>
    </row>
    <row r="67" spans="2:12" s="63" customFormat="1" ht="12.75">
      <c r="B67" s="220" t="s">
        <v>94</v>
      </c>
      <c r="C67" s="117">
        <f>IF($C$12=$B$134,Data!F3,IF($C$12=$B$135,Data!F17,IF($C$12=$B$137,Totals!E3,0)))</f>
        <v>15272.992126220237</v>
      </c>
      <c r="D67" s="117">
        <f>IF($C$12=$B$134,Data!F31,IF($C$12=$B$135,Data!F45,IF($C$12=$B$137,Totals!E18,0)))</f>
        <v>16133.979453913664</v>
      </c>
      <c r="E67" s="117">
        <f>IF($C$12=$B$134,Data!F59,IF($C$12=$B$135,Data!F73,IF($C$12=$B$137,Totals!E33,0)))</f>
        <v>20056.463668891662</v>
      </c>
      <c r="F67" s="117">
        <f>IF($C$12=$B$134,Data!F87,IF($C$12=$B$135,Data!F101,IF($C$12=$B$137,Totals!E47,0)))</f>
        <v>31511.183651042898</v>
      </c>
      <c r="G67" s="117">
        <f>IF($C$12=$B$134,Data!F115,IF($C$12=$B$135,Data!F129,IF($C$12=$B$137,Totals!E61,0)))</f>
        <v>37669.813241236705</v>
      </c>
      <c r="H67" s="117">
        <f>IF($C$12=$B$134,Data!F143,IF($C$12=$B$135,Data!F157,IF($C$12=$B$137,Totals!E75,0)))</f>
        <v>32922.203557769659</v>
      </c>
      <c r="I67" s="117">
        <f>IF($C$12=$B$134,Data!F171,IF($C$12=$B$135,Data!F185,IF($C$12=$B$137,Totals!E90,0)))</f>
        <v>33271.951620127191</v>
      </c>
      <c r="J67" s="117">
        <f>IF($C$12=$B$134,Data!F199,IF($C$12=$B$135,Data!F213,IF($C$12=$B$136,Data!F227,IF($C$12=$B$137,Totals!E104,0))))</f>
        <v>29856.577424946045</v>
      </c>
      <c r="K67" s="117">
        <f>IF($C$12=$B$134,Data!F241,IF($C$12=$B$135,Data!F255,IF($B$136=$C$12,Data!F269,IF($C$12=$B$137,Totals!E118,0))))</f>
        <v>33620.108954197574</v>
      </c>
      <c r="L67" s="266">
        <f>IF($C$12=$B$134,Data!F283,IF($C$12=$B$135,Data!F297,IF($B$136=$C$12,Data!F311,IF($C$12=$B$137,Totals!E132,0))))</f>
        <v>29315.909981834902</v>
      </c>
    </row>
    <row r="68" spans="2:12" s="63" customFormat="1" ht="12.75">
      <c r="B68" s="220" t="s">
        <v>95</v>
      </c>
      <c r="C68" s="117">
        <f>IF($C$12=$B$134,Data!F4,IF($C$12=$B$135,Data!F18,IF($C$12=$B$137,Totals!E4,0)))</f>
        <v>31071.638563705354</v>
      </c>
      <c r="D68" s="117">
        <f>IF($C$12=$B$134,Data!F32,IF($C$12=$B$135,Data!F46,IF($C$12=$B$137,Totals!E19,0)))</f>
        <v>37283.523770356696</v>
      </c>
      <c r="E68" s="117">
        <f>IF($C$12=$B$134,Data!F60,IF($C$12=$B$135,Data!F74,IF($C$12=$B$137,Totals!E34,0)))</f>
        <v>38522.735853753155</v>
      </c>
      <c r="F68" s="117">
        <f>IF($C$12=$B$134,Data!F88,IF($C$12=$B$135,Data!F102,IF($C$12=$B$137,Totals!E48,0)))</f>
        <v>44125.448002917125</v>
      </c>
      <c r="G68" s="117">
        <f>IF($C$12=$B$134,Data!F116,IF($C$12=$B$135,Data!F130,IF($C$12=$B$137,Totals!E62,0)))</f>
        <v>47944.60450448803</v>
      </c>
      <c r="H68" s="117">
        <f>IF($C$12=$B$134,Data!F144,IF($C$12=$B$135,Data!F158,IF($C$12=$B$137,Totals!E76,0)))</f>
        <v>46289.678660208716</v>
      </c>
      <c r="I68" s="117">
        <f>IF($C$12=$B$134,Data!F172,IF($C$12=$B$135,Data!F186,IF($C$12=$B$137,Totals!E91,0)))</f>
        <v>49149.341719377742</v>
      </c>
      <c r="J68" s="117">
        <f>IF($C$12=$B$134,Data!F200,IF($C$12=$B$135,Data!F214,IF($C$12=$B$136,Data!F228,IF($C$12=$B$137,Totals!E105,0))))</f>
        <v>47113.782729299506</v>
      </c>
      <c r="K68" s="117">
        <f>IF($C$12=$B$134,Data!F242,IF($C$12=$B$135,Data!F256,IF($B$136=$C$12,Data!F270,IF($C$12=$B$137,Totals!E119,0))))</f>
        <v>52927.495202305668</v>
      </c>
      <c r="L68" s="266">
        <f>IF($C$12=$B$134,Data!F284,IF($C$12=$B$135,Data!F298,IF($B$136=$C$12,Data!F312,IF($C$12=$B$137,Totals!E133,0))))</f>
        <v>57990.106952868889</v>
      </c>
    </row>
    <row r="69" spans="2:12" s="63" customFormat="1" ht="12.75">
      <c r="B69" s="220" t="s">
        <v>96</v>
      </c>
      <c r="C69" s="117">
        <f>IF($C$12=$B$134,Data!F5,IF($C$12=$B$135,Data!F19,IF($C$12=$B$137,Totals!E5,0)))</f>
        <v>33216.065580976385</v>
      </c>
      <c r="D69" s="117">
        <f>IF($C$12=$B$134,Data!F33,IF($C$12=$B$135,Data!F47,IF($C$12=$B$137,Totals!E20,0)))</f>
        <v>42738.683786740279</v>
      </c>
      <c r="E69" s="117">
        <f>IF($C$12=$B$134,Data!F61,IF($C$12=$B$135,Data!F75,IF($C$12=$B$137,Totals!E35,0)))</f>
        <v>60813.133950825926</v>
      </c>
      <c r="F69" s="117">
        <f>IF($C$12=$B$134,Data!F89,IF($C$12=$B$135,Data!F103,IF($C$12=$B$137,Totals!E49,0)))</f>
        <v>71052.453897013067</v>
      </c>
      <c r="G69" s="117">
        <f>IF($C$12=$B$134,Data!F117,IF($C$12=$B$135,Data!F131,IF($C$12=$B$137,Totals!E63,0)))</f>
        <v>62345.507969517188</v>
      </c>
      <c r="H69" s="117">
        <f>IF($C$12=$B$134,Data!F145,IF($C$12=$B$135,Data!F159,IF($C$12=$B$137,Totals!E77,0)))</f>
        <v>62550.368106280192</v>
      </c>
      <c r="I69" s="117">
        <f>IF($C$12=$B$134,Data!F173,IF($C$12=$B$135,Data!F187,IF($C$12=$B$137,Totals!E92,0)))</f>
        <v>63918.772108271623</v>
      </c>
      <c r="J69" s="117">
        <f>IF($C$12=$B$134,Data!F201,IF($C$12=$B$135,Data!F215,IF($C$12=$B$136,Data!F229,IF($C$12=$B$137,Totals!E106,0))))</f>
        <v>66530.651585661748</v>
      </c>
      <c r="K69" s="117">
        <f>IF($C$12=$B$134,Data!F243,IF($C$12=$B$135,Data!F257,IF($B$136=$C$12,Data!F271,IF($C$12=$B$137,Totals!E120,0))))</f>
        <v>60812.049735181987</v>
      </c>
      <c r="L69" s="266">
        <f>IF($C$12=$B$134,Data!F285,IF($C$12=$B$135,Data!F299,IF($B$136=$C$12,Data!F313,IF($C$12=$B$137,Totals!E134,0))))</f>
        <v>67243.140414351656</v>
      </c>
    </row>
    <row r="70" spans="2:12" s="63" customFormat="1" ht="12.75">
      <c r="B70" s="220" t="s">
        <v>97</v>
      </c>
      <c r="C70" s="117">
        <f>IF($C$12=$B$134,Data!F6,IF($C$12=$B$135,Data!F20,IF($C$12=$B$137,Totals!E6,0)))</f>
        <v>65586.840324941179</v>
      </c>
      <c r="D70" s="117">
        <f>IF($C$12=$B$134,Data!F34,IF($C$12=$B$135,Data!F48,IF($C$12=$B$137,Totals!E21,0)))</f>
        <v>73666.370508873617</v>
      </c>
      <c r="E70" s="117">
        <f>IF($C$12=$B$134,Data!F62,IF($C$12=$B$135,Data!F76,IF($C$12=$B$137,Totals!E36,0)))</f>
        <v>84374.88604414578</v>
      </c>
      <c r="F70" s="117">
        <f>IF($C$12=$B$134,Data!F90,IF($C$12=$B$135,Data!F104,IF($C$12=$B$137,Totals!E50,0)))</f>
        <v>81737.03663996559</v>
      </c>
      <c r="G70" s="117">
        <f>IF($C$12=$B$134,Data!F118,IF($C$12=$B$135,Data!F132,IF($C$12=$B$137,Totals!E64,0)))</f>
        <v>80008.097963539854</v>
      </c>
      <c r="H70" s="117">
        <f>IF($C$12=$B$134,Data!F146,IF($C$12=$B$135,Data!F160,IF($C$12=$B$137,Totals!E78,0)))</f>
        <v>76676.32861250639</v>
      </c>
      <c r="I70" s="117">
        <f>IF($C$12=$B$134,Data!F174,IF($C$12=$B$135,Data!F188,IF($C$12=$B$137,Totals!E93,0)))</f>
        <v>73669.158323079741</v>
      </c>
      <c r="J70" s="117">
        <f>IF($C$12=$B$134,Data!F202,IF($C$12=$B$135,Data!F216,IF($C$12=$B$136,Data!F230,IF($C$12=$B$137,Totals!E107,0))))</f>
        <v>68018.537911192238</v>
      </c>
      <c r="K70" s="117">
        <f>IF($C$12=$B$134,Data!F244,IF($C$12=$B$135,Data!F258,IF($B$136=$C$12,Data!F272,IF($C$12=$B$137,Totals!E121,0))))</f>
        <v>70860.436294644882</v>
      </c>
      <c r="L70" s="266">
        <f>IF($C$12=$B$134,Data!F286,IF($C$12=$B$135,Data!F300,IF($B$136=$C$12,Data!F314,IF($C$12=$B$137,Totals!E135,0))))</f>
        <v>71455.424569722658</v>
      </c>
    </row>
    <row r="71" spans="2:12" s="63" customFormat="1" ht="12.75">
      <c r="B71" s="220" t="s">
        <v>98</v>
      </c>
      <c r="C71" s="117">
        <f>IF($C$12=$B$134,Data!F7,IF($C$12=$B$135,Data!F21,IF($C$12=$B$137,Totals!E7,0)))</f>
        <v>79635.091533314131</v>
      </c>
      <c r="D71" s="117">
        <f>IF($C$12=$B$134,Data!F35,IF($C$12=$B$135,Data!F49,IF($C$12=$B$137,Totals!E22,0)))</f>
        <v>80248.421699264582</v>
      </c>
      <c r="E71" s="117">
        <f>IF($C$12=$B$134,Data!F63,IF($C$12=$B$135,Data!F77,IF($C$12=$B$137,Totals!E37,0)))</f>
        <v>89690.787467053829</v>
      </c>
      <c r="F71" s="117">
        <f>IF($C$12=$B$134,Data!F91,IF($C$12=$B$135,Data!F105,IF($C$12=$B$137,Totals!E51,0)))</f>
        <v>98310.341298132844</v>
      </c>
      <c r="G71" s="117">
        <f>IF($C$12=$B$134,Data!F119,IF($C$12=$B$135,Data!F133,IF($C$12=$B$137,Totals!E65,0)))</f>
        <v>102403.36644211368</v>
      </c>
      <c r="H71" s="117">
        <f>IF($C$12=$B$134,Data!F147,IF($C$12=$B$135,Data!F161,IF($C$12=$B$137,Totals!E79,0)))</f>
        <v>103705.88584434561</v>
      </c>
      <c r="I71" s="117">
        <f>IF($C$12=$B$134,Data!F175,IF($C$12=$B$135,Data!F189,IF($C$12=$B$137,Totals!E94,0)))</f>
        <v>110637.83471639207</v>
      </c>
      <c r="J71" s="117">
        <f>IF($C$12=$B$134,Data!F203,IF($C$12=$B$135,Data!F217,IF($C$12=$B$136,Data!F231,IF($C$12=$B$137,Totals!E108,0))))</f>
        <v>98007.398627374583</v>
      </c>
      <c r="K71" s="117">
        <f>IF($C$12=$B$134,Data!F245,IF($C$12=$B$135,Data!F259,IF($B$136=$C$12,Data!F273,IF($C$12=$B$137,Totals!E122,0))))</f>
        <v>103964.57558512203</v>
      </c>
      <c r="L71" s="266">
        <f>IF($C$12=$B$134,Data!F287,IF($C$12=$B$135,Data!F301,IF($B$136=$C$12,Data!F315,IF($C$12=$B$137,Totals!E136,0))))</f>
        <v>104910.28483469041</v>
      </c>
    </row>
    <row r="72" spans="2:12" s="63" customFormat="1" ht="12.75">
      <c r="B72" s="220" t="s">
        <v>99</v>
      </c>
      <c r="C72" s="117">
        <f>IF($C$12=$B$134,Data!F8,IF($C$12=$B$135,Data!F22,IF($C$12=$B$137,Totals!E8,0)))</f>
        <v>246686.64447278646</v>
      </c>
      <c r="D72" s="117">
        <f>IF($C$12=$B$134,Data!F36,IF($C$12=$B$135,Data!F50,IF($C$12=$B$137,Totals!E23,0)))</f>
        <v>260053.01577253453</v>
      </c>
      <c r="E72" s="117">
        <f>IF($C$12=$B$134,Data!F64,IF($C$12=$B$135,Data!F78,IF($C$12=$B$137,Totals!E38,0)))</f>
        <v>296593.22211085231</v>
      </c>
      <c r="F72" s="117">
        <f>IF($C$12=$B$134,Data!F92,IF($C$12=$B$135,Data!F106,IF($C$12=$B$137,Totals!E52,0)))</f>
        <v>334519.18536932359</v>
      </c>
      <c r="G72" s="117">
        <f>IF($C$12=$B$134,Data!F120,IF($C$12=$B$135,Data!F134,IF($C$12=$B$137,Totals!E66,0)))</f>
        <v>346326.3034726897</v>
      </c>
      <c r="H72" s="117">
        <f>IF($C$12=$B$134,Data!F148,IF($C$12=$B$135,Data!F162,IF($C$12=$B$137,Totals!E80,0)))</f>
        <v>363714.1791821894</v>
      </c>
      <c r="I72" s="117">
        <f>IF($C$12=$B$134,Data!F176,IF($C$12=$B$135,Data!F190,IF($C$12=$B$137,Totals!E95,0)))</f>
        <v>358423.66927461332</v>
      </c>
      <c r="J72" s="117">
        <f>IF($C$12=$B$134,Data!F204,IF($C$12=$B$135,Data!F218,IF($C$12=$B$136,Data!F232,IF($C$12=$B$137,Totals!E109,0))))</f>
        <v>351399.59989327675</v>
      </c>
      <c r="K72" s="117">
        <f>IF($C$12=$B$134,Data!F246,IF($C$12=$B$135,Data!F260,IF($B$136=$C$12,Data!F274,IF($C$12=$B$137,Totals!E123,0))))</f>
        <v>369708.05651672703</v>
      </c>
      <c r="L72" s="266">
        <f>IF($C$12=$B$134,Data!F288,IF($C$12=$B$135,Data!F302,IF($B$136=$C$12,Data!F316,IF($C$12=$B$137,Totals!E137,0))))</f>
        <v>383292.92856322677</v>
      </c>
    </row>
    <row r="73" spans="2:12" s="63" customFormat="1" ht="12.75">
      <c r="B73" s="220" t="s">
        <v>100</v>
      </c>
      <c r="C73" s="117">
        <f>IF($C$12=$B$134,Data!F9,IF($C$12=$B$135,Data!F23,IF($C$12=$B$137,Totals!E9,0)))</f>
        <v>74894.35560213853</v>
      </c>
      <c r="D73" s="117">
        <f>IF($C$12=$B$134,Data!F37,IF($C$12=$B$135,Data!F51,IF($C$12=$B$137,Totals!E24,0)))</f>
        <v>86189.06201787875</v>
      </c>
      <c r="E73" s="117">
        <f>IF($C$12=$B$134,Data!F65,IF($C$12=$B$135,Data!F79,IF($C$12=$B$137,Totals!E39,0)))</f>
        <v>79416.83636390882</v>
      </c>
      <c r="F73" s="117">
        <f>IF($C$12=$B$134,Data!F93,IF($C$12=$B$135,Data!F107,IF($C$12=$B$137,Totals!E53,0)))</f>
        <v>88779.69838711551</v>
      </c>
      <c r="G73" s="117">
        <f>IF($C$12=$B$134,Data!F121,IF($C$12=$B$135,Data!F135,IF($C$12=$B$137,Totals!E67,0)))</f>
        <v>83330.079738461864</v>
      </c>
      <c r="H73" s="117">
        <f>IF($C$12=$B$134,Data!F149,IF($C$12=$B$135,Data!F163,IF($C$12=$B$137,Totals!E81,0)))</f>
        <v>80611.90128388055</v>
      </c>
      <c r="I73" s="117">
        <f>IF($C$12=$B$134,Data!F177,IF($C$12=$B$135,Data!F191,IF($C$12=$B$137,Totals!E96,0)))</f>
        <v>76089.656564008343</v>
      </c>
      <c r="J73" s="117">
        <f>IF($C$12=$B$134,Data!F205,IF($C$12=$B$135,Data!F219,IF($C$12=$B$136,Data!F233,IF($C$12=$B$137,Totals!E110,0))))</f>
        <v>66094.801598731938</v>
      </c>
      <c r="K73" s="117">
        <f>IF($C$12=$B$134,Data!F247,IF($C$12=$B$135,Data!F261,IF($B$136=$C$12,Data!F275,IF($C$12=$B$137,Totals!E124,0))))</f>
        <v>71686.591972041278</v>
      </c>
      <c r="L73" s="266">
        <f>IF($C$12=$B$134,Data!F289,IF($C$12=$B$135,Data!F303,IF($B$136=$C$12,Data!F317,IF($C$12=$B$137,Totals!E138,0))))</f>
        <v>73114.87276910957</v>
      </c>
    </row>
    <row r="74" spans="2:12" s="63" customFormat="1" ht="12.75">
      <c r="B74" s="220" t="s">
        <v>101</v>
      </c>
      <c r="C74" s="117">
        <f>IF($C$12=$B$134,Data!F10,IF($C$12=$B$135,Data!F24,IF($C$12=$B$137,Totals!E10,0)))</f>
        <v>163978.03672821057</v>
      </c>
      <c r="D74" s="117">
        <f>IF($C$12=$B$134,Data!F38,IF($C$12=$B$135,Data!F52,IF($C$12=$B$137,Totals!E25,0)))</f>
        <v>169174.92533478967</v>
      </c>
      <c r="E74" s="117">
        <f>IF($C$12=$B$134,Data!F66,IF($C$12=$B$135,Data!F80,IF($C$12=$B$137,Totals!E40,0)))</f>
        <v>183387.2490172344</v>
      </c>
      <c r="F74" s="117">
        <f>IF($C$12=$B$134,Data!F94,IF($C$12=$B$135,Data!F108,IF($C$12=$B$137,Totals!E54,0)))</f>
        <v>200430.1962367706</v>
      </c>
      <c r="G74" s="117">
        <f>IF($C$12=$B$134,Data!F122,IF($C$12=$B$135,Data!F136,IF($C$12=$B$137,Totals!E68,0)))</f>
        <v>205336.71113601344</v>
      </c>
      <c r="H74" s="117">
        <f>IF($C$12=$B$134,Data!F150,IF($C$12=$B$135,Data!F164,IF($C$12=$B$137,Totals!E82,0)))</f>
        <v>216441.86946242387</v>
      </c>
      <c r="I74" s="117">
        <f>IF($C$12=$B$134,Data!F178,IF($C$12=$B$135,Data!F192,IF($C$12=$B$137,Totals!E97,0)))</f>
        <v>212755.44136290342</v>
      </c>
      <c r="J74" s="117">
        <f>IF($C$12=$B$134,Data!F206,IF($C$12=$B$135,Data!F220,IF($C$12=$B$136,Data!F234,IF($C$12=$B$137,Totals!E111,0))))</f>
        <v>223882.12608037848</v>
      </c>
      <c r="K74" s="117">
        <f>IF($C$12=$B$134,Data!F248,IF($C$12=$B$135,Data!F262,IF($B$136=$C$12,Data!F276,IF($C$12=$B$137,Totals!E125,0))))</f>
        <v>255166.31496451289</v>
      </c>
      <c r="L74" s="266">
        <f>IF($C$12=$B$134,Data!F290,IF($C$12=$B$135,Data!F304,IF($B$136=$C$12,Data!F318,IF($C$12=$B$137,Totals!E139,0))))</f>
        <v>290352.94698310795</v>
      </c>
    </row>
    <row r="75" spans="2:12" s="63" customFormat="1" ht="12.75">
      <c r="B75" s="220" t="s">
        <v>102</v>
      </c>
      <c r="C75" s="117">
        <f>IF($C$12=$B$134,Data!F11,IF($C$12=$B$135,Data!F25,IF($C$12=$B$137,Totals!E11,0)))</f>
        <v>220843.39603497164</v>
      </c>
      <c r="D75" s="117">
        <f>IF($C$12=$B$134,Data!F39,IF($C$12=$B$135,Data!F53,IF($C$12=$B$137,Totals!E26,0)))</f>
        <v>225825.57026545078</v>
      </c>
      <c r="E75" s="117">
        <f>IF($C$12=$B$134,Data!F67,IF($C$12=$B$135,Data!F81,IF($C$12=$B$137,Totals!E41,0)))</f>
        <v>239857.98148104979</v>
      </c>
      <c r="F75" s="117">
        <f>IF($C$12=$B$134,Data!F95,IF($C$12=$B$135,Data!F109,IF($C$12=$B$137,Totals!E55,0)))</f>
        <v>249769.12528950212</v>
      </c>
      <c r="G75" s="117">
        <f>IF($C$12=$B$134,Data!F123,IF($C$12=$B$135,Data!F137,IF($C$12=$B$137,Totals!E69,0)))</f>
        <v>260436.91271409846</v>
      </c>
      <c r="H75" s="117">
        <f>IF($C$12=$B$134,Data!F151,IF($C$12=$B$135,Data!F165,IF($C$12=$B$137,Totals!E83,0)))</f>
        <v>272127.79431186523</v>
      </c>
      <c r="I75" s="117">
        <f>IF($C$12=$B$134,Data!F179,IF($C$12=$B$135,Data!F193,IF($C$12=$B$137,Totals!E98,0)))</f>
        <v>280100.14099293965</v>
      </c>
      <c r="J75" s="117">
        <f>IF($C$12=$B$134,Data!F207,IF($C$12=$B$135,Data!F221,IF($C$12=$B$136,Data!F235,IF($C$12=$B$137,Totals!E112,0))))</f>
        <v>261133.16407814884</v>
      </c>
      <c r="K75" s="117">
        <f>IF($C$12=$B$134,Data!F249,IF($C$12=$B$135,Data!F263,IF($B$136=$C$12,Data!F277,IF($C$12=$B$137,Totals!E126,0))))</f>
        <v>251306.43527067135</v>
      </c>
      <c r="L75" s="266">
        <f>IF($C$12=$B$134,Data!F291,IF($C$12=$B$135,Data!F305,IF($B$136=$C$12,Data!F319,IF($C$12=$B$137,Totals!E140,0))))</f>
        <v>248460.42727368206</v>
      </c>
    </row>
    <row r="76" spans="2:12" s="63" customFormat="1" ht="12.75">
      <c r="B76" s="220" t="s">
        <v>103</v>
      </c>
      <c r="C76" s="117">
        <f>IF($C$12=$B$134,Data!F12,IF($C$12=$B$135,Data!F26,IF($C$12=$B$137,Totals!E12,0)))</f>
        <v>3378.7851934978466</v>
      </c>
      <c r="D76" s="117">
        <f>IF($C$12=$B$134,Data!F40,IF($C$12=$B$135,Data!F54,IF($C$12=$B$137,Totals!E27,0)))</f>
        <v>3406.8092094418757</v>
      </c>
      <c r="E76" s="117">
        <f>IF($C$12=$B$134,Data!F68,IF($C$12=$B$135,Data!F82,IF($C$12=$B$137,Totals!E42,0)))</f>
        <v>4941.7829707243245</v>
      </c>
      <c r="F76" s="117">
        <f>IF($C$12=$B$134,Data!F96,IF($C$12=$B$135,Data!F110,IF($C$12=$B$137,Totals!E56,0)))</f>
        <v>3419.313544266493</v>
      </c>
      <c r="G76" s="117">
        <f>IF($C$12=$B$134,Data!F124,IF($C$12=$B$135,Data!F138,IF($C$12=$B$137,Totals!E70,0)))</f>
        <v>5492.5482574954094</v>
      </c>
      <c r="H76" s="117">
        <f>IF($C$12=$B$134,Data!F152,IF($C$12=$B$135,Data!F166,IF($C$12=$B$137,Totals!E84,0)))</f>
        <v>3494.54003073588</v>
      </c>
      <c r="I76" s="117">
        <f>IF($C$12=$B$134,Data!F180,IF($C$12=$B$135,Data!F194,IF($C$12=$B$137,Totals!E99,0)))</f>
        <v>2692.0713834975304</v>
      </c>
      <c r="J76" s="117">
        <f>IF($C$12=$B$134,Data!F208,IF($C$12=$B$135,Data!F222,IF($C$12=$B$136,Data!F236,IF($C$12=$B$137,Totals!E113,0))))</f>
        <v>2724.4869955261483</v>
      </c>
      <c r="K76" s="117">
        <f>IF($C$12=$B$134,Data!F250,IF($C$12=$B$135,Data!F264,IF($B$136=$C$12,Data!F278,IF($C$12=$B$137,Totals!E127,0))))</f>
        <v>1964.1384280079451</v>
      </c>
      <c r="L76" s="266">
        <f>IF($C$12=$B$134,Data!F292,IF($C$12=$B$135,Data!F306,IF($B$136=$C$12,Data!F320,IF($C$12=$B$137,Totals!E141,0))))</f>
        <v>2226.2154791617063</v>
      </c>
    </row>
    <row r="77" spans="2:12" s="63" customFormat="1" ht="12.75">
      <c r="B77" s="220" t="s">
        <v>104</v>
      </c>
      <c r="C77" s="117">
        <f>IF($C$12=$B$134,Data!F13,IF($C$12=$B$135,Data!F27,IF($C$12=$B$137,Totals!E13,0)))</f>
        <v>4585.1232049230684</v>
      </c>
      <c r="D77" s="117">
        <f>IF($C$12=$B$134,Data!F41,IF($C$12=$B$135,Data!F55,IF($C$12=$B$137,Totals!E28,0)))</f>
        <v>4342.7974312397082</v>
      </c>
      <c r="E77" s="117">
        <f>IF($C$12=$B$134,Data!F69,IF($C$12=$B$135,Data!F83,IF($C$12=$B$137,Totals!E43,0)))</f>
        <v>3832.6785736287484</v>
      </c>
      <c r="F77" s="117">
        <f>IF($C$12=$B$134,Data!F97,IF($C$12=$B$135,Data!F111,IF($C$12=$B$137,Totals!E57,0)))</f>
        <v>4108.6457731505634</v>
      </c>
      <c r="G77" s="117">
        <f>IF($C$12=$B$134,Data!F125,IF($C$12=$B$135,Data!F139,IF($C$12=$B$137,Totals!E71,0)))</f>
        <v>4099.3417926377097</v>
      </c>
      <c r="H77" s="117">
        <f>IF($C$12=$B$134,Data!F153,IF($C$12=$B$135,Data!F167,IF($C$12=$B$137,Totals!E85,0)))</f>
        <v>3983.6307631855443</v>
      </c>
      <c r="I77" s="117">
        <f>IF($C$12=$B$134,Data!F181,IF($C$12=$B$135,Data!F195,IF($C$12=$B$137,Totals!E100,0)))</f>
        <v>4198.8770947767325</v>
      </c>
      <c r="J77" s="117">
        <f>IF($C$12=$B$134,Data!F209,IF($C$12=$B$135,Data!F223,IF($C$12=$B$136,Data!F237,IF($C$12=$B$137,Totals!E114,0))))</f>
        <v>5668.5415974998414</v>
      </c>
      <c r="K77" s="117">
        <f>IF($C$12=$B$134,Data!F251,IF($C$12=$B$135,Data!F265,IF($B$136=$C$12,Data!F279,IF($C$12=$B$137,Totals!E128,0))))</f>
        <v>5578.4376349689737</v>
      </c>
      <c r="L77" s="266">
        <f>IF($C$12=$B$134,Data!F293,IF($C$12=$B$135,Data!F307,IF($B$136=$C$12,Data!F321,IF($C$12=$B$137,Totals!E142,0))))</f>
        <v>5637.8772629416208</v>
      </c>
    </row>
    <row r="78" spans="2:12" s="63" customFormat="1" ht="12.75">
      <c r="B78" s="220" t="s">
        <v>105</v>
      </c>
      <c r="C78" s="117">
        <f>IF($C$12=$B$134,Data!F14,IF($C$12=$B$135,Data!F28,IF($C$12=$B$137,Totals!E14,0)))</f>
        <v>111876.64776781923</v>
      </c>
      <c r="D78" s="117">
        <f>IF($C$12=$B$134,Data!F42,IF($C$12=$B$135,Data!F56,IF($C$12=$B$137,Totals!E29,0)))</f>
        <v>115872.45341749348</v>
      </c>
      <c r="E78" s="117">
        <f>IF($C$12=$B$134,Data!F70,IF($C$12=$B$135,Data!F84,IF($C$12=$B$137,Totals!E44,0)))</f>
        <v>121403.12031947999</v>
      </c>
      <c r="F78" s="117">
        <f>IF($C$12=$B$134,Data!F98,IF($C$12=$B$135,Data!F112,IF($C$12=$B$137,Totals!E58,0)))</f>
        <v>131016.57369035327</v>
      </c>
      <c r="G78" s="117">
        <f>IF($C$12=$B$134,Data!F126,IF($C$12=$B$135,Data!F140,IF($C$12=$B$137,Totals!E72,0)))</f>
        <v>130432.01287543627</v>
      </c>
      <c r="H78" s="117">
        <f>IF($C$12=$B$134,Data!F154,IF($C$12=$B$135,Data!F168,IF($C$12=$B$137,Totals!E86,0)))</f>
        <v>123956.54667657868</v>
      </c>
      <c r="I78" s="117">
        <f>IF($C$12=$B$134,Data!F182,IF($C$12=$B$135,Data!F196,IF($C$12=$B$137,Totals!E101,0)))</f>
        <v>127054.31135645765</v>
      </c>
      <c r="J78" s="117">
        <f>IF($C$12=$B$134,Data!F210,IF($C$12=$B$135,Data!F224,IF($C$12=$B$136,Data!F238,IF($C$12=$B$137,Totals!E115,0))))</f>
        <v>119034.91681166</v>
      </c>
      <c r="K78" s="117">
        <f>IF($C$12=$B$134,Data!F252,IF($C$12=$B$135,Data!F266,IF($B$136=$C$12,Data!F280,IF($C$12=$B$137,Totals!E129,0))))</f>
        <v>123251.61705524937</v>
      </c>
      <c r="L78" s="266">
        <f>IF($C$12=$B$134,Data!F294,IF($C$12=$B$135,Data!F308,IF($B$136=$C$12,Data!F322,IF($C$12=$B$137,Totals!E143,0))))</f>
        <v>125981.02105724074</v>
      </c>
    </row>
    <row r="79" spans="2:12" s="63" customFormat="1" ht="12.75">
      <c r="B79" s="220" t="s">
        <v>106</v>
      </c>
      <c r="C79" s="117">
        <f>IF($C$12=$B$134,Data!F15,IF($C$12=$B$135,Data!F29,IF($C$12=$B$137,Totals!E15,0)))</f>
        <v>8086.1542787974049</v>
      </c>
      <c r="D79" s="117">
        <f>IF($C$12=$B$134,Data!F43,IF($C$12=$B$135,Data!F57,IF($C$12=$B$137,Totals!E30,0)))</f>
        <v>7141.0280269263621</v>
      </c>
      <c r="E79" s="117">
        <f>IF($C$12=$B$134,Data!F71,IF($C$12=$B$135,Data!F85,IF($C$12=$B$137,Totals!E45,0)))</f>
        <v>6988.7008096889613</v>
      </c>
      <c r="F79" s="117">
        <f>IF($C$12=$B$134,Data!F99,IF($C$12=$B$135,Data!F113,IF($C$12=$B$137,Totals!E59,0)))</f>
        <v>7262.5276947590819</v>
      </c>
      <c r="G79" s="117">
        <f>IF($C$12=$B$134,Data!F127,IF($C$12=$B$135,Data!F141,IF($C$12=$B$137,Totals!E73,0)))</f>
        <v>10304.261075156384</v>
      </c>
      <c r="H79" s="117">
        <f>IF($C$12=$B$134,Data!F155,IF($C$12=$B$135,Data!F169,IF($C$12=$B$137,Totals!E87,0)))</f>
        <v>11253.171404976016</v>
      </c>
      <c r="I79" s="117">
        <f>IF($C$12=$B$134,Data!F183,IF($C$12=$B$135,Data!F197,IF($C$12=$B$137,Totals!E102,0)))</f>
        <v>8787.9611505808371</v>
      </c>
      <c r="J79" s="117">
        <f>IF($C$12=$B$134,Data!F211,IF($C$12=$B$135,Data!F225,IF($C$12=$B$136,Data!F239,IF($C$12=$B$137,Totals!E116,0))))</f>
        <v>9034.4341900862637</v>
      </c>
      <c r="K79" s="117">
        <f>IF($C$12=$B$134,Data!F253,IF($C$12=$B$135,Data!F267,IF($B$136=$C$12,Data!F281,IF($C$12=$B$137,Totals!E130,0))))</f>
        <v>7035.6972499213289</v>
      </c>
      <c r="L79" s="266">
        <f>IF($C$12=$B$134,Data!F295,IF($C$12=$B$135,Data!F309,IF($B$136=$C$12,Data!F323,IF($C$12=$B$137,Totals!E144,0))))</f>
        <v>7312.5206901087422</v>
      </c>
    </row>
    <row r="80" spans="2:12" s="63" customFormat="1" ht="12.75">
      <c r="B80" s="25" t="s">
        <v>160</v>
      </c>
      <c r="C80" s="288">
        <f>IF($C$12=$B$134,Data!F324,IF($C$12=$B$135,Data!F325,IF($C$12=$B$137,Totals!E16,0)))</f>
        <v>37.971981398632366</v>
      </c>
      <c r="D80" s="117">
        <f>IF($C$12=$B$134,Data!F326,IF($C$12=$B$135,Data!F327,IF($C$12=$B$137,Totals!E31,0)))</f>
        <v>31.98398937064707</v>
      </c>
      <c r="E80" s="221" t="str">
        <f>IF($C$12=$B$136,"0","-")</f>
        <v>-</v>
      </c>
      <c r="F80" s="221" t="str">
        <f>IF($C$12=$B$136,"0","-")</f>
        <v>-</v>
      </c>
      <c r="G80" s="221" t="str">
        <f>IF($C$12=$B$136,"0","-")</f>
        <v>-</v>
      </c>
      <c r="H80" s="117">
        <f>IF($C$12=$B$134,Data!F328,IF($C$12=$B$135,"-",IF($C$12=$B$137,Totals!E88,0)))</f>
        <v>27.971981398632369</v>
      </c>
      <c r="I80" s="221" t="str">
        <f>IF($C$12=$B$136,"0","-")</f>
        <v>-</v>
      </c>
      <c r="J80" s="221" t="str">
        <f>IF($C$12=$B$136,"0","-")</f>
        <v>-</v>
      </c>
      <c r="K80" s="267" t="str">
        <f>IF($C$12=$B$136,"0","-")</f>
        <v>-</v>
      </c>
      <c r="L80" s="266">
        <f>IF($C$12=$B$135,Data!F329,IF($C$12=$B$137,Totals!E145,0))</f>
        <v>2</v>
      </c>
    </row>
    <row r="81" spans="2:13" s="63" customFormat="1" ht="12.75">
      <c r="B81" s="25"/>
      <c r="C81" s="118"/>
      <c r="D81" s="107"/>
      <c r="E81" s="107"/>
      <c r="F81" s="107"/>
      <c r="G81" s="118"/>
      <c r="H81" s="118"/>
      <c r="I81" s="118"/>
      <c r="J81" s="107"/>
      <c r="K81" s="118"/>
      <c r="L81" s="118"/>
      <c r="M81" s="68"/>
    </row>
    <row r="82" spans="2:13" s="63" customFormat="1" ht="12.75">
      <c r="B82" s="68"/>
      <c r="C82" s="106"/>
      <c r="D82" s="106"/>
      <c r="E82" s="106"/>
      <c r="F82" s="106"/>
      <c r="G82" s="106"/>
      <c r="H82" s="106"/>
      <c r="I82" s="106"/>
      <c r="J82" s="106"/>
      <c r="K82" s="106"/>
      <c r="L82" s="107"/>
      <c r="M82" s="68"/>
    </row>
    <row r="83" spans="2:13" s="63" customFormat="1" ht="18.75">
      <c r="B83" s="232" t="s">
        <v>195</v>
      </c>
      <c r="C83" s="106"/>
      <c r="D83" s="106"/>
      <c r="E83" s="106"/>
      <c r="F83" s="106"/>
      <c r="G83" s="106"/>
      <c r="H83" s="106"/>
      <c r="I83" s="106"/>
      <c r="J83" s="106"/>
      <c r="K83" s="106"/>
      <c r="L83" s="107"/>
      <c r="M83" s="68"/>
    </row>
    <row r="84" spans="2:13" s="63" customFormat="1" ht="12.75">
      <c r="B84" s="69"/>
      <c r="C84" s="115"/>
      <c r="D84" s="115"/>
      <c r="E84" s="115"/>
      <c r="F84" s="115"/>
      <c r="G84" s="115"/>
      <c r="H84" s="115"/>
      <c r="I84" s="115"/>
      <c r="J84" s="115"/>
      <c r="K84" s="115"/>
      <c r="L84" s="115"/>
      <c r="M84" s="68"/>
    </row>
    <row r="85" spans="2:13" s="63" customFormat="1" ht="12.75">
      <c r="B85" s="69"/>
      <c r="C85" s="115"/>
      <c r="D85" s="115"/>
      <c r="E85" s="115"/>
      <c r="F85" s="115"/>
      <c r="G85" s="115"/>
      <c r="H85" s="115"/>
      <c r="I85" s="115"/>
      <c r="J85" s="115"/>
      <c r="K85" s="115"/>
      <c r="L85" s="115"/>
      <c r="M85" s="68"/>
    </row>
    <row r="86" spans="2:13" s="63" customFormat="1">
      <c r="B86" s="74"/>
      <c r="C86" s="291" t="s">
        <v>194</v>
      </c>
      <c r="D86" s="112" t="s">
        <v>77</v>
      </c>
      <c r="E86" s="112" t="s">
        <v>78</v>
      </c>
      <c r="F86" s="112" t="s">
        <v>15</v>
      </c>
      <c r="G86" s="112" t="s">
        <v>16</v>
      </c>
      <c r="H86" s="112" t="s">
        <v>17</v>
      </c>
      <c r="I86" s="112" t="s">
        <v>18</v>
      </c>
      <c r="J86" s="112" t="s">
        <v>110</v>
      </c>
      <c r="K86" s="268" t="s">
        <v>177</v>
      </c>
      <c r="L86" s="268" t="s">
        <v>184</v>
      </c>
    </row>
    <row r="87" spans="2:13" s="63" customFormat="1" ht="12.75">
      <c r="B87" s="75"/>
      <c r="C87" s="272"/>
      <c r="D87" s="272"/>
      <c r="E87" s="272"/>
      <c r="F87" s="272"/>
      <c r="G87" s="272"/>
      <c r="H87" s="272"/>
      <c r="I87" s="272"/>
      <c r="J87" s="272"/>
      <c r="K87" s="273"/>
    </row>
    <row r="88" spans="2:13" s="63" customFormat="1" ht="12.75">
      <c r="B88" s="236" t="s">
        <v>92</v>
      </c>
      <c r="C88" s="239">
        <f>(C64/Population!B19)*10000/365</f>
        <v>7.4993751975065992</v>
      </c>
      <c r="D88" s="239">
        <f>(D64/Population!B36)*10000/366</f>
        <v>7.8171711164524744</v>
      </c>
      <c r="E88" s="239">
        <f>(E64/Population!B53)*10000/365</f>
        <v>8.4581691546013538</v>
      </c>
      <c r="F88" s="239">
        <f>(F64/Population!B70)*10000/365</f>
        <v>9.1330518913336576</v>
      </c>
      <c r="G88" s="239">
        <f>(G64/Population!B87)*10000/365</f>
        <v>9.2345639687416341</v>
      </c>
      <c r="H88" s="239">
        <f>(H64/Population!B104)*10000/366</f>
        <v>9.2657894096088924</v>
      </c>
      <c r="I88" s="239">
        <f>(I64/Population!B121)*10000/365</f>
        <v>9.2786827402405603</v>
      </c>
      <c r="J88" s="239">
        <f>(J64/Population!B138)*10000/365</f>
        <v>8.9081189040378046</v>
      </c>
      <c r="K88" s="239">
        <f>(K64/Population!B155)*10000/365</f>
        <v>9.2537229413503681</v>
      </c>
      <c r="L88" s="270">
        <f>(L64/Population!B172)*10000/365</f>
        <v>9.6201278763116669</v>
      </c>
    </row>
    <row r="89" spans="2:13" s="63" customFormat="1" ht="12.75">
      <c r="B89" s="76"/>
      <c r="C89" s="117"/>
      <c r="D89" s="117"/>
      <c r="E89" s="117"/>
      <c r="F89" s="117"/>
      <c r="G89" s="117"/>
      <c r="H89" s="117"/>
      <c r="I89" s="117"/>
      <c r="J89" s="117"/>
      <c r="K89" s="114"/>
      <c r="L89" s="265"/>
    </row>
    <row r="90" spans="2:13" s="63" customFormat="1" ht="12.75">
      <c r="B90" s="220" t="s">
        <v>93</v>
      </c>
      <c r="C90" s="223">
        <f>IF($C$12=$B$134,Data!G2,IF($C$12=$B$135,Data!G16,IF($C$12=$B$137,Totals!F2,0)))</f>
        <v>8.3661654069449494</v>
      </c>
      <c r="D90" s="223">
        <f>IF($C$12=$B$134,Data!G30,IF($C$12=$B$135,Data!G44,IF($C$12=$B$137,Totals!F17,0)))</f>
        <v>8.3536424378734306</v>
      </c>
      <c r="E90" s="223">
        <f>IF($C$12=$B$134,Data!G58,IF($C$12=$B$135,Data!G72,IF($C$12=$B$137,Totals!F32,0)))</f>
        <v>8.224432027839029</v>
      </c>
      <c r="F90" s="223">
        <f>IF($C$12=$B$134,Data!G86,IF($C$12=$B$135,Data!G100,IF($C$12=$B$137,Totals!F46,0)))</f>
        <v>8.1523641649054852</v>
      </c>
      <c r="G90" s="223">
        <f>IF($C$12=$B$134,Data!G114,IF($C$12=$B$135,Data!G128,IF($C$12=$B$137,Totals!F60,0)))</f>
        <v>7.8466772410034409</v>
      </c>
      <c r="H90" s="223">
        <f>IF($C$12=$B$134,Data!G142,IF($C$12=$B$135,Data!G156,IF($C$12=$B$137,Totals!F74,0)))</f>
        <v>7.8741489111488452</v>
      </c>
      <c r="I90" s="223">
        <f>IF($C$12=$B$134,Data!G170,IF($C$12=$B$135,Data!G184,IF($C$12=$B$137,Totals!F89,0)))</f>
        <v>7.8905731852374332</v>
      </c>
      <c r="J90" s="223">
        <f>IF($C$12=$B$134,Data!G198,IF($C$12=$B$135,Data!G212,IF($C$12=$B$137,Totals!F103,0)))</f>
        <v>7.7452835568077916</v>
      </c>
      <c r="K90" s="223">
        <f>IF($C$12=$B$134,Data!G226,IF($C$12=$B$135,Data!G241,IF($B$136=$C$12,Data!G255,IF($C$12=$B$137,Totals!F117,0))))</f>
        <v>8.0402483621359746</v>
      </c>
      <c r="L90" s="271">
        <f>IF($C$12=$B$134,Data!G269,IF($C$12=$B$135,Data!G284,IF($B$136=$C$12,Data!G298,IF($C$12=$B$137,Totals!F131,0))))</f>
        <v>8.7968367104306537</v>
      </c>
    </row>
    <row r="91" spans="2:13" s="63" customFormat="1" ht="12.75">
      <c r="B91" s="220" t="s">
        <v>94</v>
      </c>
      <c r="C91" s="223">
        <f>IF($C$12=$B$134,Data!G3,IF($C$12=$B$135,Data!G17,IF($C$12=$B$137,Totals!F3,0)))</f>
        <v>4.6023685127740386</v>
      </c>
      <c r="D91" s="223">
        <f>IF($C$12=$B$134,Data!G31,IF($C$12=$B$135,Data!G45,IF($C$12=$B$137,Totals!F18,0)))</f>
        <v>4.7943732914715129</v>
      </c>
      <c r="E91" s="223">
        <f>IF($C$12=$B$134,Data!G59,IF($C$12=$B$135,Data!G73,IF($C$12=$B$137,Totals!F33,0)))</f>
        <v>5.8902769414297698</v>
      </c>
      <c r="F91" s="223">
        <f>IF($C$12=$B$134,Data!G87,IF($C$12=$B$135,Data!G101,IF($C$12=$B$137,Totals!F47,0)))</f>
        <v>9.2101231120228348</v>
      </c>
      <c r="G91" s="223">
        <f>IF($C$12=$B$134,Data!G115,IF($C$12=$B$135,Data!G129,IF($C$12=$B$137,Totals!F61,0)))</f>
        <v>10.973414969081356</v>
      </c>
      <c r="H91" s="223">
        <f>IF($C$12=$B$134,Data!G143,IF($C$12=$B$135,Data!G157,IF($C$12=$B$137,Totals!F75,0)))</f>
        <v>9.5396951841874351</v>
      </c>
      <c r="I91" s="223">
        <f>IF($C$12=$B$134,Data!G171,IF($C$12=$B$135,Data!G185,IF($C$12=$B$137,Totals!F90,0)))</f>
        <v>9.637472309136216</v>
      </c>
      <c r="J91" s="223">
        <f>IF($C$12=$B$134,Data!G199,IF($C$12=$B$135,Data!G213,IF($C$12=$B$137,Totals!F104,0)))</f>
        <v>8.6240213242093997</v>
      </c>
      <c r="K91" s="223">
        <f>IF($C$12=$B$134,Data!G227,IF($C$12=$B$135,Data!G242,IF($B$136=$C$12,Data!G256,IF($C$12=$B$137,Totals!F118,0))))</f>
        <v>9.6987383038766328</v>
      </c>
      <c r="L91" s="271">
        <f>IF($C$12=$B$134,Data!G270,IF($C$12=$B$135,Data!G285,IF($B$136=$C$12,Data!G299,IF($C$12=$B$137,Totals!F132,0))))</f>
        <v>8.4495883008856154</v>
      </c>
    </row>
    <row r="92" spans="2:13" s="63" customFormat="1" ht="12.75">
      <c r="B92" s="220" t="s">
        <v>95</v>
      </c>
      <c r="C92" s="223">
        <f>IF($C$12=$B$134,Data!G4,IF($C$12=$B$135,Data!G18,IF($C$12=$B$137,Totals!F4,0)))</f>
        <v>6.8832395561608726</v>
      </c>
      <c r="D92" s="223">
        <f>IF($C$12=$B$134,Data!G32,IF($C$12=$B$135,Data!G46,IF($C$12=$B$137,Totals!F19,0)))</f>
        <v>8.2114087644884624</v>
      </c>
      <c r="E92" s="223">
        <f>IF($C$12=$B$134,Data!G60,IF($C$12=$B$135,Data!G74,IF($C$12=$B$137,Totals!F34,0)))</f>
        <v>8.4318046564361673</v>
      </c>
      <c r="F92" s="223">
        <f>IF($C$12=$B$134,Data!G88,IF($C$12=$B$135,Data!G102,IF($C$12=$B$137,Totals!F48,0)))</f>
        <v>9.6331069009495529</v>
      </c>
      <c r="G92" s="223">
        <f>IF($C$12=$B$134,Data!G116,IF($C$12=$B$135,Data!G130,IF($C$12=$B$137,Totals!F62,0)))</f>
        <v>10.441912368772758</v>
      </c>
      <c r="H92" s="223">
        <f>IF($C$12=$B$134,Data!G144,IF($C$12=$B$135,Data!G158,IF($C$12=$B$137,Totals!F76,0)))</f>
        <v>10.038631032685787</v>
      </c>
      <c r="I92" s="223">
        <f>IF($C$12=$B$134,Data!G172,IF($C$12=$B$135,Data!G186,IF($C$12=$B$137,Totals!F91,0)))</f>
        <v>10.668166463692637</v>
      </c>
      <c r="J92" s="223">
        <f>IF($C$12=$B$134,Data!G200,IF($C$12=$B$135,Data!G214,IF($C$12=$B$137,Totals!F105,0)))</f>
        <v>10.243134292949362</v>
      </c>
      <c r="K92" s="223">
        <f>IF($C$12=$B$134,Data!G228,IF($C$12=$B$135,Data!G243,IF($B$136=$C$12,Data!G257,IF($C$12=$B$137,Totals!F119,0))))</f>
        <v>11.505465724905418</v>
      </c>
      <c r="L92" s="271">
        <f>IF($C$12=$B$134,Data!G271,IF($C$12=$B$135,Data!G286,IF($B$136=$C$12,Data!G300,IF($C$12=$B$137,Totals!F133,0))))</f>
        <v>12.609886609705679</v>
      </c>
    </row>
    <row r="93" spans="2:13" s="63" customFormat="1" ht="12.75">
      <c r="B93" s="220" t="s">
        <v>96</v>
      </c>
      <c r="C93" s="223">
        <f>IF($C$12=$B$134,Data!G5,IF($C$12=$B$135,Data!G19,IF($C$12=$B$137,Totals!F5,0)))</f>
        <v>3.111498134868357</v>
      </c>
      <c r="D93" s="223">
        <f>IF($C$12=$B$134,Data!G33,IF($C$12=$B$135,Data!G47,IF($C$12=$B$137,Totals!F20,0)))</f>
        <v>3.9809840018234732</v>
      </c>
      <c r="E93" s="223">
        <f>IF($C$12=$B$134,Data!G61,IF($C$12=$B$135,Data!G75,IF($C$12=$B$137,Totals!F35,0)))</f>
        <v>5.6375983261827249</v>
      </c>
      <c r="F93" s="223">
        <f>IF($C$12=$B$134,Data!G89,IF($C$12=$B$135,Data!G103,IF($C$12=$B$137,Totals!F49,0)))</f>
        <v>6.5587024811774342</v>
      </c>
      <c r="G93" s="223">
        <f>IF($C$12=$B$134,Data!G117,IF($C$12=$B$135,Data!G131,IF($C$12=$B$137,Totals!F63,0)))</f>
        <v>5.7307507557384652</v>
      </c>
      <c r="H93" s="223">
        <f>IF($C$12=$B$134,Data!G145,IF($C$12=$B$135,Data!G159,IF($C$12=$B$137,Totals!F77,0)))</f>
        <v>5.696904782492016</v>
      </c>
      <c r="I93" s="223">
        <f>IF($C$12=$B$134,Data!G173,IF($C$12=$B$135,Data!G187,IF($C$12=$B$137,Totals!F92,0)))</f>
        <v>5.8017082971987266</v>
      </c>
      <c r="J93" s="223">
        <f>IF($C$12=$B$134,Data!G201,IF($C$12=$B$135,Data!G215,IF($C$12=$B$137,Totals!F106,0)))</f>
        <v>6.0213851281716826</v>
      </c>
      <c r="K93" s="223">
        <f>IF($C$12=$B$134,Data!G229,IF($C$12=$B$135,Data!G244,IF($B$136=$C$12,Data!G258,IF($C$12=$B$137,Totals!F120,0))))</f>
        <v>5.4953610211377653</v>
      </c>
      <c r="L93" s="271">
        <f>IF($C$12=$B$134,Data!G272,IF($C$12=$B$135,Data!G287,IF($B$136=$C$12,Data!G301,IF($C$12=$B$137,Totals!F134,0))))</f>
        <v>6.0601443411698002</v>
      </c>
    </row>
    <row r="94" spans="2:13" s="63" customFormat="1" ht="12.75">
      <c r="B94" s="220" t="s">
        <v>97</v>
      </c>
      <c r="C94" s="223">
        <f>IF($C$12=$B$134,Data!G6,IF($C$12=$B$135,Data!G20,IF($C$12=$B$137,Totals!F6,0)))</f>
        <v>7.6587009527235104</v>
      </c>
      <c r="D94" s="223">
        <f>IF($C$12=$B$134,Data!G34,IF($C$12=$B$135,Data!G48,IF($C$12=$B$137,Totals!F21,0)))</f>
        <v>8.5032219078436668</v>
      </c>
      <c r="E94" s="223">
        <f>IF($C$12=$B$134,Data!G62,IF($C$12=$B$135,Data!G76,IF($C$12=$B$137,Totals!F36,0)))</f>
        <v>9.6723796979766874</v>
      </c>
      <c r="F94" s="223">
        <f>IF($C$12=$B$134,Data!G90,IF($C$12=$B$135,Data!G104,IF($C$12=$B$137,Totals!F50,0)))</f>
        <v>9.31824878744834</v>
      </c>
      <c r="G94" s="223">
        <f>IF($C$12=$B$134,Data!G118,IF($C$12=$B$135,Data!G132,IF($C$12=$B$137,Totals!F64,0)))</f>
        <v>9.0618690244554365</v>
      </c>
      <c r="H94" s="223">
        <f>IF($C$12=$B$134,Data!G146,IF($C$12=$B$135,Data!G160,IF($C$12=$B$137,Totals!F78,0)))</f>
        <v>8.5944030039377086</v>
      </c>
      <c r="I94" s="223">
        <f>IF($C$12=$B$134,Data!G174,IF($C$12=$B$135,Data!G188,IF($C$12=$B$137,Totals!F93,0)))</f>
        <v>8.218504074947516</v>
      </c>
      <c r="J94" s="223">
        <f>IF($C$12=$B$134,Data!G202,IF($C$12=$B$135,Data!G216,IF($C$12=$B$137,Totals!F107,0)))</f>
        <v>7.5586374192146026</v>
      </c>
      <c r="K94" s="223">
        <f>IF($C$12=$B$134,Data!G230,IF($C$12=$B$135,Data!G245,IF($B$136=$C$12,Data!G259,IF($C$12=$B$137,Totals!F121,0))))</f>
        <v>7.8440303206152802</v>
      </c>
      <c r="L94" s="271">
        <f>IF($C$12=$B$134,Data!G273,IF($C$12=$B$135,Data!G288,IF($B$136=$C$12,Data!G302,IF($C$12=$B$137,Totals!F135,0))))</f>
        <v>7.8372206784173626</v>
      </c>
    </row>
    <row r="95" spans="2:13" s="63" customFormat="1" ht="12.75">
      <c r="B95" s="220" t="s">
        <v>98</v>
      </c>
      <c r="C95" s="223">
        <f>IF($C$12=$B$134,Data!G7,IF($C$12=$B$135,Data!G21,IF($C$12=$B$137,Totals!F7,0)))</f>
        <v>4.896765680811928</v>
      </c>
      <c r="D95" s="223">
        <f>IF($C$12=$B$134,Data!G35,IF($C$12=$B$135,Data!G49,IF($C$12=$B$137,Totals!F22,0)))</f>
        <v>4.8625811596974913</v>
      </c>
      <c r="E95" s="223">
        <f>IF($C$12=$B$134,Data!G63,IF($C$12=$B$135,Data!G77,IF($C$12=$B$137,Totals!F37,0)))</f>
        <v>5.3712722321829167</v>
      </c>
      <c r="F95" s="223">
        <f>IF($C$12=$B$134,Data!G91,IF($C$12=$B$135,Data!G105,IF($C$12=$B$137,Totals!F51,0)))</f>
        <v>5.8194510939540249</v>
      </c>
      <c r="G95" s="223">
        <f>IF($C$12=$B$134,Data!G119,IF($C$12=$B$135,Data!G133,IF($C$12=$B$137,Totals!F65,0)))</f>
        <v>5.9910093025271998</v>
      </c>
      <c r="H95" s="223">
        <f>IF($C$12=$B$134,Data!G147,IF($C$12=$B$135,Data!G161,IF($C$12=$B$137,Totals!F79,0)))</f>
        <v>6.0078260582425749</v>
      </c>
      <c r="I95" s="223">
        <f>IF($C$12=$B$134,Data!G175,IF($C$12=$B$135,Data!G189,IF($C$12=$B$137,Totals!F94,0)))</f>
        <v>6.3668346059420848</v>
      </c>
      <c r="J95" s="223">
        <f>IF($C$12=$B$134,Data!G203,IF($C$12=$B$135,Data!G217,IF($C$12=$B$137,Totals!F108,0)))</f>
        <v>5.5783868754890795</v>
      </c>
      <c r="K95" s="223">
        <f>IF($C$12=$B$134,Data!G231,IF($C$12=$B$135,Data!G246,IF($B$136=$C$12,Data!G260,IF($C$12=$B$137,Totals!F122,0))))</f>
        <v>5.8674434113134151</v>
      </c>
      <c r="L95" s="271">
        <f>IF($C$12=$B$134,Data!G274,IF($C$12=$B$135,Data!G289,IF($B$136=$C$12,Data!G303,IF($C$12=$B$137,Totals!F136,0))))</f>
        <v>5.8825003510617115</v>
      </c>
    </row>
    <row r="96" spans="2:13" s="63" customFormat="1" ht="12.75">
      <c r="B96" s="220" t="s">
        <v>99</v>
      </c>
      <c r="C96" s="223">
        <f>IF($C$12=$B$134,Data!G8,IF($C$12=$B$135,Data!G22,IF($C$12=$B$137,Totals!F8,0)))</f>
        <v>6.9678022084605722</v>
      </c>
      <c r="D96" s="223">
        <f>IF($C$12=$B$134,Data!G36,IF($C$12=$B$135,Data!G50,IF($C$12=$B$137,Totals!F23,0)))</f>
        <v>7.3008812184274099</v>
      </c>
      <c r="E96" s="223">
        <f>IF($C$12=$B$134,Data!G64,IF($C$12=$B$135,Data!G78,IF($C$12=$B$137,Totals!F38,0)))</f>
        <v>8.2672782988031095</v>
      </c>
      <c r="F96" s="223">
        <f>IF($C$12=$B$134,Data!G92,IF($C$12=$B$135,Data!G106,IF($C$12=$B$137,Totals!F52,0)))</f>
        <v>9.2504667552196729</v>
      </c>
      <c r="G96" s="223">
        <f>IF($C$12=$B$134,Data!G120,IF($C$12=$B$135,Data!G134,IF($C$12=$B$137,Totals!F66,0)))</f>
        <v>9.5030455722364913</v>
      </c>
      <c r="H96" s="223">
        <f>IF($C$12=$B$134,Data!G148,IF($C$12=$B$135,Data!G162,IF($C$12=$B$137,Totals!F80,0)))</f>
        <v>9.8919376951394398</v>
      </c>
      <c r="I96" s="223">
        <f>IF($C$12=$B$134,Data!G176,IF($C$12=$B$135,Data!G190,IF($C$12=$B$137,Totals!F95,0)))</f>
        <v>10.391383840868128</v>
      </c>
      <c r="J96" s="223">
        <f>IF($C$12=$B$134,Data!G204,IF($C$12=$B$135,Data!G218,IF($C$12=$B$137,Totals!F109,0)))</f>
        <v>10.176984150510085</v>
      </c>
      <c r="K96" s="223">
        <f>IF($C$12=$B$134,Data!G232,IF($C$12=$B$135,Data!G247,IF($B$136=$C$12,Data!G261,IF($C$12=$B$137,Totals!F123,0))))</f>
        <v>10.656741667366326</v>
      </c>
      <c r="L96" s="271">
        <f>IF($C$12=$B$134,Data!G275,IF($C$12=$B$135,Data!G290,IF($B$136=$C$12,Data!G304,IF($C$12=$B$137,Totals!F137,0))))</f>
        <v>10.973852890575678</v>
      </c>
    </row>
    <row r="97" spans="2:13" s="63" customFormat="1" ht="12.75">
      <c r="B97" s="220" t="s">
        <v>100</v>
      </c>
      <c r="C97" s="223">
        <f>IF($C$12=$B$134,Data!G9,IF($C$12=$B$135,Data!G23,IF($C$12=$B$137,Totals!F9,0)))</f>
        <v>8.0306060564488568</v>
      </c>
      <c r="D97" s="223">
        <f>IF($C$12=$B$134,Data!G37,IF($C$12=$B$135,Data!G51,IF($C$12=$B$137,Totals!F24,0)))</f>
        <v>9.1293196144415933</v>
      </c>
      <c r="E97" s="223">
        <f>IF($C$12=$B$134,Data!G65,IF($C$12=$B$135,Data!G79,IF($C$12=$B$137,Totals!F39,0)))</f>
        <v>8.3429656856822483</v>
      </c>
      <c r="F97" s="223">
        <f>IF($C$12=$B$134,Data!G93,IF($C$12=$B$135,Data!G107,IF($C$12=$B$137,Totals!F53,0)))</f>
        <v>9.2792389270637656</v>
      </c>
      <c r="G97" s="223">
        <f>IF($C$12=$B$134,Data!G121,IF($C$12=$B$135,Data!G135,IF($C$12=$B$137,Totals!F67,0)))</f>
        <v>8.6625860209886234</v>
      </c>
      <c r="H97" s="223">
        <f>IF($C$12=$B$134,Data!G149,IF($C$12=$B$135,Data!G163,IF($C$12=$B$137,Totals!F81,0)))</f>
        <v>8.3038630526242514</v>
      </c>
      <c r="I97" s="223">
        <f>IF($C$12=$B$134,Data!G177,IF($C$12=$B$135,Data!G191,IF($C$12=$B$137,Totals!F96,0)))</f>
        <v>7.8709331369030648</v>
      </c>
      <c r="J97" s="223">
        <f>IF($C$12=$B$134,Data!G205,IF($C$12=$B$135,Data!G219,IF($C$12=$B$137,Totals!F110,0)))</f>
        <v>6.7913428125123358</v>
      </c>
      <c r="K97" s="223">
        <f>IF($C$12=$B$134,Data!G233,IF($C$12=$B$135,Data!G248,IF($B$136=$C$12,Data!G262,IF($C$12=$B$137,Totals!F124,0))))</f>
        <v>7.3550671215938701</v>
      </c>
      <c r="L97" s="271">
        <f>IF($C$12=$B$134,Data!G276,IF($C$12=$B$135,Data!G291,IF($B$136=$C$12,Data!G305,IF($C$12=$B$137,Totals!F138,0))))</f>
        <v>7.4813528905617392</v>
      </c>
    </row>
    <row r="98" spans="2:13" s="63" customFormat="1" ht="12.75">
      <c r="B98" s="220" t="s">
        <v>101</v>
      </c>
      <c r="C98" s="223">
        <f>IF($C$12=$B$134,Data!G10,IF($C$12=$B$135,Data!G24,IF($C$12=$B$137,Totals!F10,0)))</f>
        <v>9.8827261540342732</v>
      </c>
      <c r="D98" s="223">
        <f>IF($C$12=$B$134,Data!G38,IF($C$12=$B$135,Data!G52,IF($C$12=$B$137,Totals!F25,0)))</f>
        <v>10.120596242607844</v>
      </c>
      <c r="E98" s="223">
        <f>IF($C$12=$B$134,Data!G66,IF($C$12=$B$135,Data!G80,IF($C$12=$B$137,Totals!F40,0)))</f>
        <v>10.9050558508048</v>
      </c>
      <c r="F98" s="223">
        <f>IF($C$12=$B$134,Data!G94,IF($C$12=$B$135,Data!G108,IF($C$12=$B$137,Totals!F54,0)))</f>
        <v>11.864789729574495</v>
      </c>
      <c r="G98" s="223">
        <f>IF($C$12=$B$134,Data!G122,IF($C$12=$B$135,Data!G136,IF($C$12=$B$137,Totals!F68,0)))</f>
        <v>12.105281624509152</v>
      </c>
      <c r="H98" s="223">
        <f>IF($C$12=$B$134,Data!G150,IF($C$12=$B$135,Data!G164,IF($C$12=$B$137,Totals!F82,0)))</f>
        <v>12.702241092980955</v>
      </c>
      <c r="I98" s="223">
        <f>IF($C$12=$B$134,Data!G178,IF($C$12=$B$135,Data!G192,IF($C$12=$B$137,Totals!F97,0)))</f>
        <v>10.949570392197838</v>
      </c>
      <c r="J98" s="223">
        <f>IF($C$12=$B$134,Data!G206,IF($C$12=$B$135,Data!G220,IF($C$12=$B$137,Totals!F111,0)))</f>
        <v>11.494960455533466</v>
      </c>
      <c r="K98" s="223">
        <f>IF($C$12=$B$134,Data!G234,IF($C$12=$B$135,Data!G249,IF($B$136=$C$12,Data!G263,IF($C$12=$B$137,Totals!F125,0))))</f>
        <v>13.070517809869235</v>
      </c>
      <c r="L98" s="271">
        <f>IF($C$12=$B$134,Data!G277,IF($C$12=$B$135,Data!G292,IF($B$136=$C$12,Data!G306,IF($C$12=$B$137,Totals!F139,0))))</f>
        <v>14.831998202253784</v>
      </c>
    </row>
    <row r="99" spans="2:13" s="63" customFormat="1" ht="12.75">
      <c r="B99" s="220" t="s">
        <v>102</v>
      </c>
      <c r="C99" s="223">
        <f>IF($C$12=$B$134,Data!G11,IF($C$12=$B$135,Data!G25,IF($C$12=$B$137,Totals!F11,0)))</f>
        <v>9.2375940300465906</v>
      </c>
      <c r="D99" s="223">
        <f>IF($C$12=$B$134,Data!G39,IF($C$12=$B$135,Data!G53,IF($C$12=$B$137,Totals!F26,0)))</f>
        <v>9.3280010690649426</v>
      </c>
      <c r="E99" s="223">
        <f>IF($C$12=$B$134,Data!G67,IF($C$12=$B$135,Data!G81,IF($C$12=$B$137,Totals!F41,0)))</f>
        <v>9.8004279431343129</v>
      </c>
      <c r="F99" s="223">
        <f>IF($C$12=$B$134,Data!G95,IF($C$12=$B$135,Data!G109,IF($C$12=$B$137,Totals!F55,0)))</f>
        <v>10.108545129498237</v>
      </c>
      <c r="G99" s="223">
        <f>IF($C$12=$B$134,Data!G123,IF($C$12=$B$135,Data!G137,IF($C$12=$B$137,Totals!F69,0)))</f>
        <v>10.41825996171306</v>
      </c>
      <c r="H99" s="223">
        <f>IF($C$12=$B$134,Data!G151,IF($C$12=$B$135,Data!G165,IF($C$12=$B$137,Totals!F83,0)))</f>
        <v>10.737182601364482</v>
      </c>
      <c r="I99" s="223">
        <f>IF($C$12=$B$134,Data!G179,IF($C$12=$B$135,Data!G193,IF($C$12=$B$137,Totals!F98,0)))</f>
        <v>10.956546986026563</v>
      </c>
      <c r="J99" s="223">
        <f>IF($C$12=$B$134,Data!G207,IF($C$12=$B$135,Data!G221,IF($C$12=$B$137,Totals!F112,0)))</f>
        <v>10.14108587403617</v>
      </c>
      <c r="K99" s="223">
        <f>IF($C$12=$B$134,Data!G235,IF($C$12=$B$135,Data!G250,IF($B$136=$C$12,Data!G264,IF($C$12=$B$137,Totals!F126,0))))</f>
        <v>9.662685378396386</v>
      </c>
      <c r="L99" s="271">
        <f>IF($C$12=$B$134,Data!G278,IF($C$12=$B$135,Data!G293,IF($B$136=$C$12,Data!G307,IF($C$12=$B$137,Totals!F140,0))))</f>
        <v>9.4405735430635396</v>
      </c>
    </row>
    <row r="100" spans="2:13" s="63" customFormat="1" ht="12.75">
      <c r="B100" s="220" t="s">
        <v>103</v>
      </c>
      <c r="C100" s="223">
        <f>IF($C$12=$B$134,Data!G12,IF($C$12=$B$135,Data!G26,IF($C$12=$B$137,Totals!F12,0)))</f>
        <v>5.5664135511789175</v>
      </c>
      <c r="D100" s="223">
        <f>IF($C$12=$B$134,Data!G40,IF($C$12=$B$135,Data!G54,IF($C$12=$B$137,Totals!F27,0)))</f>
        <v>5.5206268773198026</v>
      </c>
      <c r="E100" s="223">
        <f>IF($C$12=$B$134,Data!G68,IF($C$12=$B$135,Data!G82,IF($C$12=$B$137,Totals!F42,0)))</f>
        <v>7.9254998692512943</v>
      </c>
      <c r="F100" s="223">
        <f>IF($C$12=$B$134,Data!G96,IF($C$12=$B$135,Data!G110,IF($C$12=$B$137,Totals!F56,0)))</f>
        <v>5.4181505570034041</v>
      </c>
      <c r="G100" s="223">
        <f>IF($C$12=$B$134,Data!G124,IF($C$12=$B$135,Data!G138,IF($C$12=$B$137,Totals!F70,0)))</f>
        <v>8.5597709998837548</v>
      </c>
      <c r="H100" s="223">
        <f>IF($C$12=$B$134,Data!G152,IF($C$12=$B$135,Data!G166,IF($C$12=$B$137,Totals!F84,0)))</f>
        <v>5.371756873696186</v>
      </c>
      <c r="I100" s="223">
        <f>IF($C$12=$B$134,Data!G180,IF($C$12=$B$135,Data!G194,IF($C$12=$B$137,Totals!F99,0)))</f>
        <v>4.1071043751974239</v>
      </c>
      <c r="J100" s="223">
        <f>IF($C$12=$B$134,Data!G208,IF($C$12=$B$135,Data!G222,IF($C$12=$B$137,Totals!F113,0)))</f>
        <v>4.1390417727339202</v>
      </c>
      <c r="K100" s="223">
        <f>IF($C$12=$B$134,Data!G236,IF($C$12=$B$135,Data!G251,IF($B$136=$C$12,Data!G265,IF($C$12=$B$137,Totals!F127,0))))</f>
        <v>2.9776456245155529</v>
      </c>
      <c r="L100" s="271">
        <f>IF($C$12=$B$134,Data!G279,IF($C$12=$B$135,Data!G294,IF($B$136=$C$12,Data!G308,IF($C$12=$B$137,Totals!F141,0))))</f>
        <v>3.3547222324701553</v>
      </c>
    </row>
    <row r="101" spans="2:13" s="63" customFormat="1" ht="12.75">
      <c r="B101" s="220" t="s">
        <v>104</v>
      </c>
      <c r="C101" s="223">
        <f>IF($C$12=$B$134,Data!G13,IF($C$12=$B$135,Data!G27,IF($C$12=$B$137,Totals!F13,0)))</f>
        <v>7.0979666534924135</v>
      </c>
      <c r="D101" s="223">
        <f>IF($C$12=$B$134,Data!G41,IF($C$12=$B$135,Data!G55,IF($C$12=$B$137,Totals!F28,0)))</f>
        <v>6.6614832059131031</v>
      </c>
      <c r="E101" s="223">
        <f>IF($C$12=$B$134,Data!G69,IF($C$12=$B$135,Data!G83,IF($C$12=$B$137,Totals!F43,0)))</f>
        <v>5.8161566649044465</v>
      </c>
      <c r="F101" s="223">
        <f>IF($C$12=$B$134,Data!G97,IF($C$12=$B$135,Data!G111,IF($C$12=$B$137,Totals!F57,0)))</f>
        <v>6.13737733060157</v>
      </c>
      <c r="G101" s="223">
        <f>IF($C$12=$B$134,Data!G125,IF($C$12=$B$135,Data!G139,IF($C$12=$B$137,Totals!F71,0)))</f>
        <v>6.0463383065878205</v>
      </c>
      <c r="H101" s="223">
        <f>IF($C$12=$B$134,Data!G153,IF($C$12=$B$135,Data!G167,IF($C$12=$B$137,Totals!F85,0)))</f>
        <v>5.8161773969836643</v>
      </c>
      <c r="I101" s="223">
        <f>IF($C$12=$B$134,Data!G181,IF($C$12=$B$135,Data!G195,IF($C$12=$B$137,Totals!F100,0)))</f>
        <v>6.1167506047758851</v>
      </c>
      <c r="J101" s="223">
        <f>IF($C$12=$B$134,Data!G209,IF($C$12=$B$135,Data!G223,IF($C$12=$B$137,Totals!F114,0)))</f>
        <v>8.2419205816772063</v>
      </c>
      <c r="K101" s="223">
        <f>IF($C$12=$B$134,Data!G237,IF($C$12=$B$135,Data!G252,IF($B$136=$C$12,Data!G266,IF($C$12=$B$137,Totals!F128,0))))</f>
        <v>8.0808918631295477</v>
      </c>
      <c r="L101" s="271">
        <f>IF($C$12=$B$134,Data!G280,IF($C$12=$B$135,Data!G295,IF($B$136=$C$12,Data!G309,IF($C$12=$B$137,Totals!F142,0))))</f>
        <v>8.1527705460531958</v>
      </c>
    </row>
    <row r="102" spans="2:13" s="63" customFormat="1" ht="12.75">
      <c r="B102" s="220" t="s">
        <v>105</v>
      </c>
      <c r="C102" s="223">
        <f>IF($C$12=$B$134,Data!G14,IF($C$12=$B$135,Data!G28,IF($C$12=$B$137,Totals!F14,0)))</f>
        <v>9.4187441038220534</v>
      </c>
      <c r="D102" s="223">
        <f>IF($C$12=$B$134,Data!G42,IF($C$12=$B$135,Data!G56,IF($C$12=$B$137,Totals!F29,0)))</f>
        <v>9.6559826652234104</v>
      </c>
      <c r="E102" s="223">
        <f>IF($C$12=$B$134,Data!G70,IF($C$12=$B$135,Data!G84,IF($C$12=$B$137,Totals!F44,0)))</f>
        <v>10.012802723369454</v>
      </c>
      <c r="F102" s="223">
        <f>IF($C$12=$B$134,Data!G98,IF($C$12=$B$135,Data!G112,IF($C$12=$B$137,Totals!F58,0)))</f>
        <v>10.722112372783869</v>
      </c>
      <c r="G102" s="223">
        <f>IF($C$12=$B$134,Data!G126,IF($C$12=$B$135,Data!G140,IF($C$12=$B$137,Totals!F72,0)))</f>
        <v>10.583353239902955</v>
      </c>
      <c r="H102" s="223">
        <f>IF($C$12=$B$134,Data!G154,IF($C$12=$B$135,Data!G168,IF($C$12=$B$137,Totals!F86,0)))</f>
        <v>9.9525527713628499</v>
      </c>
      <c r="I102" s="223">
        <f>IF($C$12=$B$134,Data!G182,IF($C$12=$B$135,Data!G196,IF($C$12=$B$137,Totals!F101,0)))</f>
        <v>10.146324224987096</v>
      </c>
      <c r="J102" s="223">
        <f>IF($C$12=$B$134,Data!G210,IF($C$12=$B$135,Data!G224,IF($C$12=$B$137,Totals!F115,0)))</f>
        <v>9.4800459218619402</v>
      </c>
      <c r="K102" s="223">
        <f>IF($C$12=$B$134,Data!G238,IF($C$12=$B$135,Data!G253,IF($B$136=$C$12,Data!G267,IF($C$12=$B$137,Totals!F129,0))))</f>
        <v>9.7609356132190221</v>
      </c>
      <c r="L102" s="271">
        <f>IF($C$12=$B$134,Data!G281,IF($C$12=$B$135,Data!G296,IF($B$136=$C$12,Data!G310,IF($C$12=$B$137,Totals!F143,0))))</f>
        <v>9.9476462618844508</v>
      </c>
    </row>
    <row r="103" spans="2:13" s="63" customFormat="1" ht="12.75">
      <c r="B103" s="220" t="s">
        <v>106</v>
      </c>
      <c r="C103" s="223">
        <f>IF($C$12=$B$134,Data!G15,IF($C$12=$B$135,Data!G29,IF($C$12=$B$137,Totals!F15,0)))</f>
        <v>9.9424860152459242</v>
      </c>
      <c r="D103" s="223">
        <f>IF($C$12=$B$134,Data!G43,IF($C$12=$B$135,Data!G57,IF($C$12=$B$137,Totals!F30,0)))</f>
        <v>8.716623010801273</v>
      </c>
      <c r="E103" s="223">
        <f>IF($C$12=$B$134,Data!G71,IF($C$12=$B$135,Data!G85,IF($C$12=$B$137,Totals!F45,0)))</f>
        <v>8.4860725550667713</v>
      </c>
      <c r="F103" s="223">
        <f>IF($C$12=$B$134,Data!G99,IF($C$12=$B$135,Data!G113,IF($C$12=$B$137,Totals!F59,0)))</f>
        <v>8.777720200293313</v>
      </c>
      <c r="G103" s="223">
        <f>IF($C$12=$B$134,Data!G127,IF($C$12=$B$135,Data!G141,IF($C$12=$B$137,Totals!F73,0)))</f>
        <v>12.314439372171178</v>
      </c>
      <c r="H103" s="223">
        <f>IF($C$12=$B$134,Data!G155,IF($C$12=$B$135,Data!G169,IF($C$12=$B$137,Totals!F87,0)))</f>
        <v>13.384244232244578</v>
      </c>
      <c r="I103" s="223">
        <f>IF($C$12=$B$134,Data!G183,IF($C$12=$B$135,Data!G197,IF($C$12=$B$137,Totals!F102,0)))</f>
        <v>10.472187330695617</v>
      </c>
      <c r="J103" s="223">
        <f>IF($C$12=$B$134,Data!G211,IF($C$12=$B$135,Data!G225,IF($C$12=$B$137,Totals!F116,0)))</f>
        <v>10.789831950037936</v>
      </c>
      <c r="K103" s="223">
        <f>IF($C$12=$B$134,Data!G239,IF($C$12=$B$135,Data!G254,IF($B$136=$C$12,Data!G268,IF($C$12=$B$137,Totals!F130,0))))</f>
        <v>8.4472951823028151</v>
      </c>
      <c r="L103" s="271">
        <f>IF($C$12=$B$134,Data!G282,IF($C$12=$B$135,Data!G297,IF($B$136=$C$12,Data!G311,IF($C$12=$B$137,Totals!F144,0))))</f>
        <v>8.8171390109021637</v>
      </c>
    </row>
    <row r="104" spans="2:13" s="63" customFormat="1" ht="12.75">
      <c r="B104" s="25"/>
      <c r="C104" s="240"/>
      <c r="D104" s="240"/>
      <c r="E104" s="240"/>
      <c r="F104" s="240"/>
      <c r="G104" s="240"/>
      <c r="H104" s="240"/>
      <c r="I104" s="240"/>
      <c r="J104" s="240"/>
      <c r="K104" s="240"/>
      <c r="L104" s="240"/>
      <c r="M104" s="68"/>
    </row>
    <row r="105" spans="2:13" s="63" customFormat="1" ht="12.75">
      <c r="B105" s="64"/>
      <c r="C105" s="118"/>
      <c r="D105" s="118"/>
      <c r="E105" s="118"/>
      <c r="F105" s="118"/>
      <c r="G105" s="118"/>
      <c r="H105" s="118"/>
      <c r="I105" s="118"/>
      <c r="J105" s="118"/>
      <c r="K105" s="118"/>
      <c r="L105" s="118"/>
      <c r="M105" s="68"/>
    </row>
    <row r="106" spans="2:13" s="63" customFormat="1" ht="12.75">
      <c r="B106" s="64"/>
      <c r="C106" s="118"/>
      <c r="D106" s="118"/>
      <c r="E106" s="118"/>
      <c r="F106" s="118"/>
      <c r="G106" s="118"/>
      <c r="H106" s="118"/>
      <c r="I106" s="118"/>
      <c r="J106" s="118"/>
      <c r="K106" s="118"/>
      <c r="L106" s="118"/>
      <c r="M106" s="68"/>
    </row>
    <row r="107" spans="2:13" s="63" customFormat="1" ht="12.75">
      <c r="B107" s="68"/>
      <c r="C107" s="106"/>
      <c r="D107" s="106"/>
      <c r="E107" s="106"/>
      <c r="F107" s="106"/>
      <c r="G107" s="106"/>
      <c r="H107" s="106"/>
      <c r="I107" s="106"/>
      <c r="J107" s="106"/>
      <c r="K107" s="106"/>
      <c r="L107" s="105" t="s">
        <v>70</v>
      </c>
      <c r="M107" s="68"/>
    </row>
    <row r="108" spans="2:13" s="63" customFormat="1">
      <c r="B108" s="290" t="s">
        <v>191</v>
      </c>
      <c r="C108" s="106"/>
      <c r="D108" s="106"/>
      <c r="E108" s="106"/>
      <c r="F108" s="106"/>
      <c r="G108" s="106"/>
      <c r="H108" s="106"/>
      <c r="I108" s="106"/>
      <c r="J108" s="106"/>
      <c r="K108" s="106"/>
      <c r="L108" s="105"/>
      <c r="M108" s="68"/>
    </row>
    <row r="109" spans="2:13" s="85" customFormat="1" ht="42" customHeight="1">
      <c r="B109" s="292" t="s">
        <v>108</v>
      </c>
      <c r="C109" s="292"/>
      <c r="D109" s="292"/>
      <c r="E109" s="292"/>
      <c r="F109" s="292"/>
      <c r="G109" s="292"/>
      <c r="H109" s="292"/>
      <c r="I109" s="292"/>
      <c r="J109" s="292"/>
      <c r="K109" s="292"/>
      <c r="L109" s="292"/>
      <c r="M109" s="84"/>
    </row>
    <row r="110" spans="2:13" s="62" customFormat="1" ht="42.75" customHeight="1">
      <c r="B110" s="303" t="s">
        <v>196</v>
      </c>
      <c r="C110" s="303"/>
      <c r="D110" s="303"/>
      <c r="E110" s="303"/>
      <c r="F110" s="303"/>
      <c r="G110" s="303"/>
      <c r="H110" s="303"/>
      <c r="I110" s="303"/>
      <c r="J110" s="303"/>
      <c r="K110" s="303"/>
      <c r="L110" s="303"/>
      <c r="M110" s="68"/>
    </row>
    <row r="111" spans="2:13" s="63" customFormat="1" ht="12.75">
      <c r="B111" s="77" t="s">
        <v>107</v>
      </c>
      <c r="C111" s="106"/>
      <c r="D111" s="106"/>
      <c r="E111" s="106"/>
      <c r="F111" s="106"/>
      <c r="G111" s="106"/>
      <c r="H111" s="106"/>
      <c r="I111" s="106"/>
      <c r="J111" s="106"/>
      <c r="K111" s="106"/>
      <c r="L111" s="107"/>
      <c r="M111" s="68"/>
    </row>
    <row r="112" spans="2:13" s="63" customFormat="1" ht="12.75">
      <c r="B112" s="68"/>
      <c r="C112" s="106"/>
      <c r="D112" s="106"/>
      <c r="E112" s="106"/>
      <c r="F112" s="106"/>
      <c r="G112" s="106"/>
      <c r="H112" s="106"/>
      <c r="I112" s="106"/>
      <c r="J112" s="106"/>
      <c r="K112" s="106"/>
      <c r="L112" s="107"/>
      <c r="M112" s="68"/>
    </row>
    <row r="113" spans="2:13" s="63" customFormat="1" ht="12.75">
      <c r="B113" s="68"/>
      <c r="C113" s="106"/>
      <c r="D113" s="106"/>
      <c r="E113" s="106"/>
      <c r="F113" s="106"/>
      <c r="G113" s="106"/>
      <c r="H113" s="106"/>
      <c r="I113" s="106"/>
      <c r="J113" s="106"/>
      <c r="K113" s="106"/>
      <c r="L113" s="107"/>
      <c r="M113" s="68"/>
    </row>
    <row r="114" spans="2:13" s="63" customFormat="1" ht="12.75">
      <c r="B114" s="68"/>
      <c r="C114" s="106"/>
      <c r="D114" s="106"/>
      <c r="E114" s="106"/>
      <c r="F114" s="106"/>
      <c r="G114" s="106"/>
      <c r="H114" s="106"/>
      <c r="I114" s="106"/>
      <c r="J114" s="106"/>
      <c r="K114" s="106"/>
      <c r="L114" s="107"/>
      <c r="M114" s="68"/>
    </row>
    <row r="115" spans="2:13" s="63" customFormat="1" ht="12.75">
      <c r="B115" s="68"/>
      <c r="C115" s="106"/>
      <c r="D115" s="106"/>
      <c r="E115" s="106"/>
      <c r="F115" s="106"/>
      <c r="G115" s="106"/>
      <c r="H115" s="106"/>
      <c r="I115" s="106"/>
      <c r="J115" s="106"/>
      <c r="K115" s="106"/>
      <c r="L115" s="107"/>
      <c r="M115" s="68"/>
    </row>
    <row r="116" spans="2:13" s="63" customFormat="1" ht="12.75">
      <c r="B116" s="68"/>
      <c r="C116" s="106"/>
      <c r="D116" s="106"/>
      <c r="E116" s="106"/>
      <c r="F116" s="106"/>
      <c r="G116" s="106"/>
      <c r="H116" s="106"/>
      <c r="I116" s="106"/>
      <c r="J116" s="106"/>
      <c r="K116" s="106"/>
      <c r="L116" s="107"/>
      <c r="M116" s="68"/>
    </row>
    <row r="117" spans="2:13" s="63" customFormat="1" ht="12.75">
      <c r="B117" s="68"/>
      <c r="C117" s="106"/>
      <c r="D117" s="106"/>
      <c r="E117" s="106"/>
      <c r="F117" s="106"/>
      <c r="G117" s="106"/>
      <c r="H117" s="106"/>
      <c r="I117" s="106"/>
      <c r="J117" s="106"/>
      <c r="K117" s="106"/>
      <c r="L117" s="107"/>
      <c r="M117" s="68"/>
    </row>
    <row r="118" spans="2:13" s="63" customFormat="1" ht="12.75">
      <c r="B118" s="68"/>
      <c r="C118" s="106"/>
      <c r="D118" s="106"/>
      <c r="E118" s="106"/>
      <c r="F118" s="106"/>
      <c r="G118" s="106"/>
      <c r="H118" s="106"/>
      <c r="I118" s="106"/>
      <c r="J118" s="106"/>
      <c r="K118" s="106"/>
      <c r="L118" s="107"/>
      <c r="M118" s="68"/>
    </row>
    <row r="119" spans="2:13" s="63" customFormat="1" ht="12.75">
      <c r="B119" s="68"/>
      <c r="C119" s="106"/>
      <c r="D119" s="106"/>
      <c r="E119" s="106"/>
      <c r="F119" s="106"/>
      <c r="G119" s="106"/>
      <c r="H119" s="106"/>
      <c r="I119" s="106"/>
      <c r="J119" s="106"/>
      <c r="K119" s="106"/>
      <c r="L119" s="107"/>
      <c r="M119" s="68"/>
    </row>
    <row r="120" spans="2:13" s="63" customFormat="1" ht="12.75">
      <c r="B120" s="68"/>
      <c r="C120" s="106"/>
      <c r="D120" s="106"/>
      <c r="E120" s="106"/>
      <c r="F120" s="106"/>
      <c r="G120" s="106"/>
      <c r="H120" s="106"/>
      <c r="I120" s="106"/>
      <c r="J120" s="106"/>
      <c r="K120" s="106"/>
      <c r="L120" s="107"/>
      <c r="M120" s="68"/>
    </row>
    <row r="121" spans="2:13" s="63" customFormat="1" ht="12.75">
      <c r="B121" s="68"/>
      <c r="C121" s="106"/>
      <c r="D121" s="106"/>
      <c r="E121" s="106"/>
      <c r="F121" s="106"/>
      <c r="G121" s="106"/>
      <c r="H121" s="106"/>
      <c r="I121" s="106"/>
      <c r="J121" s="106"/>
      <c r="K121" s="106"/>
      <c r="L121" s="107"/>
      <c r="M121" s="68"/>
    </row>
    <row r="122" spans="2:13" s="63" customFormat="1" ht="12.75">
      <c r="B122" s="68"/>
      <c r="C122" s="106"/>
      <c r="D122" s="106"/>
      <c r="E122" s="106"/>
      <c r="F122" s="106"/>
      <c r="G122" s="106"/>
      <c r="H122" s="106"/>
      <c r="I122" s="106"/>
      <c r="J122" s="106"/>
      <c r="K122" s="106"/>
      <c r="L122" s="107"/>
      <c r="M122" s="68"/>
    </row>
    <row r="123" spans="2:13" s="63" customFormat="1" ht="12.75">
      <c r="B123" s="68"/>
      <c r="C123" s="106"/>
      <c r="D123" s="106"/>
      <c r="E123" s="106"/>
      <c r="F123" s="106"/>
      <c r="G123" s="106"/>
      <c r="H123" s="106"/>
      <c r="I123" s="106"/>
      <c r="J123" s="106"/>
      <c r="K123" s="106"/>
      <c r="L123" s="107"/>
      <c r="M123" s="68"/>
    </row>
    <row r="134" spans="2:2">
      <c r="B134" s="123" t="s">
        <v>122</v>
      </c>
    </row>
    <row r="135" spans="2:2">
      <c r="B135" s="123" t="s">
        <v>137</v>
      </c>
    </row>
    <row r="136" spans="2:2">
      <c r="B136" s="123" t="s">
        <v>138</v>
      </c>
    </row>
    <row r="137" spans="2:2">
      <c r="B137" s="68" t="s">
        <v>139</v>
      </c>
    </row>
  </sheetData>
  <dataConsolidate/>
  <mergeCells count="3">
    <mergeCell ref="B109:L109"/>
    <mergeCell ref="B110:L110"/>
    <mergeCell ref="C12:E12"/>
  </mergeCells>
  <dataValidations count="1">
    <dataValidation type="list" allowBlank="1" showInputMessage="1" showErrorMessage="1" sqref="C12:E12">
      <formula1>$B$134:$B$137</formula1>
    </dataValidation>
  </dataValidations>
  <pageMargins left="0.70866141732283472" right="0.70866141732283472" top="0.74803149606299213" bottom="0.74803149606299213" header="0.31496062992125984" footer="0.31496062992125984"/>
  <pageSetup scale="37" orientation="portrait" r:id="rId1"/>
  <drawing r:id="rId2"/>
</worksheet>
</file>

<file path=xl/worksheets/sheet6.xml><?xml version="1.0" encoding="utf-8"?>
<worksheet xmlns="http://schemas.openxmlformats.org/spreadsheetml/2006/main" xmlns:r="http://schemas.openxmlformats.org/officeDocument/2006/relationships">
  <dimension ref="A1:H329"/>
  <sheetViews>
    <sheetView workbookViewId="0">
      <pane ySplit="1" topLeftCell="A2" activePane="bottomLeft" state="frozen"/>
      <selection pane="bottomLeft" activeCell="J2" sqref="J2"/>
    </sheetView>
  </sheetViews>
  <sheetFormatPr defaultRowHeight="15"/>
  <cols>
    <col min="1" max="1" width="7.5703125" bestFit="1" customWidth="1"/>
    <col min="2" max="2" width="24.42578125" bestFit="1" customWidth="1"/>
    <col min="3" max="3" width="34" bestFit="1" customWidth="1"/>
    <col min="5" max="5" width="12.28515625" customWidth="1"/>
    <col min="6" max="6" width="10.140625" bestFit="1" customWidth="1"/>
    <col min="7" max="7" width="15.7109375" style="126" customWidth="1"/>
    <col min="8" max="8" width="12" bestFit="1" customWidth="1"/>
  </cols>
  <sheetData>
    <row r="1" spans="1:8">
      <c r="A1" s="127" t="s">
        <v>116</v>
      </c>
      <c r="B1" s="127" t="s">
        <v>117</v>
      </c>
      <c r="C1" s="127" t="s">
        <v>118</v>
      </c>
      <c r="D1" s="127" t="s">
        <v>119</v>
      </c>
      <c r="E1" s="127" t="s">
        <v>120</v>
      </c>
      <c r="F1" s="127" t="s">
        <v>121</v>
      </c>
      <c r="G1" s="138" t="s">
        <v>176</v>
      </c>
      <c r="H1" s="138" t="s">
        <v>148</v>
      </c>
    </row>
    <row r="2" spans="1:8">
      <c r="A2">
        <v>2006</v>
      </c>
      <c r="B2" t="s">
        <v>122</v>
      </c>
      <c r="C2" t="s">
        <v>123</v>
      </c>
      <c r="D2">
        <v>1590</v>
      </c>
      <c r="E2">
        <v>41599.15</v>
      </c>
      <c r="F2">
        <v>40487.611575738301</v>
      </c>
      <c r="G2" s="126">
        <v>3.666516707858622</v>
      </c>
      <c r="H2" s="126">
        <f>F2*10000/Population!B20/365</f>
        <v>3.666516707858622</v>
      </c>
    </row>
    <row r="3" spans="1:8">
      <c r="A3">
        <v>2006</v>
      </c>
      <c r="B3" t="s">
        <v>122</v>
      </c>
      <c r="C3" t="s">
        <v>124</v>
      </c>
      <c r="D3">
        <v>317</v>
      </c>
      <c r="E3">
        <v>7466.5</v>
      </c>
      <c r="F3">
        <v>7328.9921262202361</v>
      </c>
      <c r="G3" s="126">
        <v>2.2085209180574989</v>
      </c>
      <c r="H3" s="126">
        <f>F3*10000/Population!B21/365</f>
        <v>2.2085209180574989</v>
      </c>
    </row>
    <row r="4" spans="1:8">
      <c r="A4">
        <v>2006</v>
      </c>
      <c r="B4" t="s">
        <v>122</v>
      </c>
      <c r="C4" t="s">
        <v>125</v>
      </c>
      <c r="D4">
        <v>460</v>
      </c>
      <c r="E4">
        <v>9857.6</v>
      </c>
      <c r="F4">
        <v>9678.6385637053554</v>
      </c>
      <c r="G4" s="126">
        <v>2.1440899447543056</v>
      </c>
      <c r="H4" s="126">
        <f>F4*10000/Population!B22/365</f>
        <v>2.1440899447543056</v>
      </c>
    </row>
    <row r="5" spans="1:8">
      <c r="A5">
        <v>2006</v>
      </c>
      <c r="B5" t="s">
        <v>122</v>
      </c>
      <c r="C5" t="s">
        <v>126</v>
      </c>
      <c r="D5">
        <v>479</v>
      </c>
      <c r="E5">
        <v>13712.41</v>
      </c>
      <c r="F5">
        <v>13412.06558097639</v>
      </c>
      <c r="G5" s="126">
        <v>1.2563684563484485</v>
      </c>
      <c r="H5" s="126">
        <f>F5*10000/Population!B23/365</f>
        <v>1.2563684563484485</v>
      </c>
    </row>
    <row r="6" spans="1:8">
      <c r="A6">
        <v>2006</v>
      </c>
      <c r="B6" t="s">
        <v>122</v>
      </c>
      <c r="C6" t="s">
        <v>127</v>
      </c>
      <c r="D6">
        <v>609</v>
      </c>
      <c r="E6">
        <v>15674.81</v>
      </c>
      <c r="F6">
        <v>15300.840324941184</v>
      </c>
      <c r="G6" s="126">
        <v>1.7867084279944299</v>
      </c>
      <c r="H6" s="126">
        <f>F6*10000/Population!B24/365</f>
        <v>1.7867084279944299</v>
      </c>
    </row>
    <row r="7" spans="1:8">
      <c r="A7">
        <v>2006</v>
      </c>
      <c r="B7" t="s">
        <v>122</v>
      </c>
      <c r="C7" t="s">
        <v>128</v>
      </c>
      <c r="D7">
        <v>1100</v>
      </c>
      <c r="E7">
        <v>30965.63</v>
      </c>
      <c r="F7">
        <v>30025.091533314131</v>
      </c>
      <c r="G7" s="126">
        <v>1.8462443497294581</v>
      </c>
      <c r="H7" s="126">
        <f>F7*10000/Population!B25/365</f>
        <v>1.8462443497294581</v>
      </c>
    </row>
    <row r="8" spans="1:8">
      <c r="A8">
        <v>2006</v>
      </c>
      <c r="B8" t="s">
        <v>122</v>
      </c>
      <c r="C8" t="s">
        <v>129</v>
      </c>
      <c r="D8">
        <v>3560</v>
      </c>
      <c r="E8">
        <v>97996.55</v>
      </c>
      <c r="F8">
        <v>95529.644472786444</v>
      </c>
      <c r="G8" s="126">
        <v>2.6982882237241044</v>
      </c>
      <c r="H8" s="126">
        <f>F8*10000/Population!B26/365</f>
        <v>2.6982882237241044</v>
      </c>
    </row>
    <row r="9" spans="1:8">
      <c r="A9">
        <v>2006</v>
      </c>
      <c r="B9" t="s">
        <v>122</v>
      </c>
      <c r="C9" t="s">
        <v>130</v>
      </c>
      <c r="D9">
        <v>1176</v>
      </c>
      <c r="E9">
        <v>32234.31</v>
      </c>
      <c r="F9">
        <v>31425.355602138523</v>
      </c>
      <c r="G9" s="126">
        <v>3.3696084170245086</v>
      </c>
      <c r="H9" s="126">
        <f>F9*10000/Population!B27/365</f>
        <v>3.3696084170245086</v>
      </c>
    </row>
    <row r="10" spans="1:8">
      <c r="A10">
        <v>2006</v>
      </c>
      <c r="B10" t="s">
        <v>122</v>
      </c>
      <c r="C10" t="s">
        <v>131</v>
      </c>
      <c r="D10">
        <v>2942</v>
      </c>
      <c r="E10">
        <v>75214.710000000006</v>
      </c>
      <c r="F10">
        <v>73341.036728210587</v>
      </c>
      <c r="G10" s="126">
        <v>4.420161360019379</v>
      </c>
      <c r="H10" s="126">
        <f>F10*10000/Population!B28/365</f>
        <v>4.420161360019379</v>
      </c>
    </row>
    <row r="11" spans="1:8">
      <c r="A11">
        <v>2006</v>
      </c>
      <c r="B11" t="s">
        <v>122</v>
      </c>
      <c r="C11" t="s">
        <v>132</v>
      </c>
      <c r="D11">
        <v>1306</v>
      </c>
      <c r="E11">
        <v>38349.070000000007</v>
      </c>
      <c r="F11">
        <v>37541.396034971636</v>
      </c>
      <c r="G11" s="126">
        <v>1.5703081102653962</v>
      </c>
      <c r="H11" s="126">
        <f>F11*10000/Population!B29/365</f>
        <v>1.5703081102653962</v>
      </c>
    </row>
    <row r="12" spans="1:8">
      <c r="A12">
        <v>2006</v>
      </c>
      <c r="B12" t="s">
        <v>122</v>
      </c>
      <c r="C12" t="s">
        <v>133</v>
      </c>
      <c r="D12">
        <v>45</v>
      </c>
      <c r="E12">
        <v>1253.8899999999999</v>
      </c>
      <c r="F12">
        <v>1212.7851934978464</v>
      </c>
      <c r="G12" s="126">
        <v>1.9980151294456239</v>
      </c>
      <c r="H12" s="126">
        <f>F12*10000/Population!B30/365</f>
        <v>1.9980151294456239</v>
      </c>
    </row>
    <row r="13" spans="1:8">
      <c r="A13">
        <v>2006</v>
      </c>
      <c r="B13" t="s">
        <v>122</v>
      </c>
      <c r="C13" t="s">
        <v>134</v>
      </c>
      <c r="D13">
        <v>146</v>
      </c>
      <c r="E13">
        <v>4316.67</v>
      </c>
      <c r="F13">
        <v>4203.1232049230684</v>
      </c>
      <c r="G13" s="126">
        <v>6.5066143298028702</v>
      </c>
      <c r="H13" s="126">
        <f>F13*10000/Population!B31/365</f>
        <v>6.5066143298028702</v>
      </c>
    </row>
    <row r="14" spans="1:8">
      <c r="A14">
        <v>2006</v>
      </c>
      <c r="B14" t="s">
        <v>122</v>
      </c>
      <c r="C14" t="s">
        <v>135</v>
      </c>
      <c r="D14">
        <v>1477</v>
      </c>
      <c r="E14">
        <v>41883.130000000005</v>
      </c>
      <c r="F14">
        <v>40950.647767819231</v>
      </c>
      <c r="G14" s="126">
        <v>3.4475798113946254</v>
      </c>
      <c r="H14" s="126">
        <f>F14*10000/Population!B32/365</f>
        <v>3.4475798113946254</v>
      </c>
    </row>
    <row r="15" spans="1:8">
      <c r="A15">
        <v>2006</v>
      </c>
      <c r="B15" t="s">
        <v>122</v>
      </c>
      <c r="C15" t="s">
        <v>136</v>
      </c>
      <c r="D15">
        <v>128</v>
      </c>
      <c r="E15">
        <v>3308.8</v>
      </c>
      <c r="F15">
        <v>3340.1542787974049</v>
      </c>
      <c r="G15" s="126">
        <v>4.1069507284550646</v>
      </c>
      <c r="H15" s="126">
        <f>F15*10000/Population!B33/365</f>
        <v>4.1069507284550646</v>
      </c>
    </row>
    <row r="16" spans="1:8">
      <c r="A16">
        <v>2006</v>
      </c>
      <c r="B16" t="s">
        <v>137</v>
      </c>
      <c r="C16" t="s">
        <v>123</v>
      </c>
      <c r="D16">
        <v>1450</v>
      </c>
      <c r="E16">
        <v>26949.219999999998</v>
      </c>
      <c r="F16">
        <v>51896</v>
      </c>
      <c r="G16" s="126">
        <v>4.6996486990863282</v>
      </c>
      <c r="H16" s="126">
        <f>F16*10000/Population!B20/365</f>
        <v>4.6996486990863282</v>
      </c>
    </row>
    <row r="17" spans="1:8">
      <c r="A17">
        <v>2006</v>
      </c>
      <c r="B17" t="s">
        <v>137</v>
      </c>
      <c r="C17" t="s">
        <v>124</v>
      </c>
      <c r="D17">
        <v>214</v>
      </c>
      <c r="E17">
        <v>4175.53</v>
      </c>
      <c r="F17">
        <v>7944</v>
      </c>
      <c r="G17" s="126">
        <v>2.3938475947165396</v>
      </c>
      <c r="H17" s="126">
        <f>F17*10000/Population!B21/365</f>
        <v>2.3938475947165396</v>
      </c>
    </row>
    <row r="18" spans="1:8">
      <c r="A18">
        <v>2006</v>
      </c>
      <c r="B18" t="s">
        <v>137</v>
      </c>
      <c r="C18" t="s">
        <v>125</v>
      </c>
      <c r="D18">
        <v>724</v>
      </c>
      <c r="E18">
        <v>11145.28</v>
      </c>
      <c r="F18">
        <v>21393</v>
      </c>
      <c r="G18" s="126">
        <v>4.7391496114065683</v>
      </c>
      <c r="H18" s="126">
        <f>F18*10000/Population!B22/365</f>
        <v>4.7391496114065683</v>
      </c>
    </row>
    <row r="19" spans="1:8">
      <c r="A19">
        <v>2006</v>
      </c>
      <c r="B19" t="s">
        <v>137</v>
      </c>
      <c r="C19" t="s">
        <v>126</v>
      </c>
      <c r="D19">
        <v>472</v>
      </c>
      <c r="E19">
        <v>10328.41</v>
      </c>
      <c r="F19">
        <v>19804</v>
      </c>
      <c r="G19" s="126">
        <v>1.8551296785199094</v>
      </c>
      <c r="H19" s="126">
        <f>F19*10000/Population!B23/365</f>
        <v>1.8551296785199094</v>
      </c>
    </row>
    <row r="20" spans="1:8">
      <c r="A20">
        <v>2006</v>
      </c>
      <c r="B20" t="s">
        <v>137</v>
      </c>
      <c r="C20" t="s">
        <v>127</v>
      </c>
      <c r="D20">
        <v>1132</v>
      </c>
      <c r="E20">
        <v>26257.68</v>
      </c>
      <c r="F20">
        <v>50286</v>
      </c>
      <c r="G20" s="126">
        <v>5.8719925247290803</v>
      </c>
      <c r="H20" s="126">
        <f>F20*10000/Population!B24/365</f>
        <v>5.8719925247290803</v>
      </c>
    </row>
    <row r="21" spans="1:8">
      <c r="A21">
        <v>2006</v>
      </c>
      <c r="B21" t="s">
        <v>137</v>
      </c>
      <c r="C21" t="s">
        <v>128</v>
      </c>
      <c r="D21">
        <v>1148</v>
      </c>
      <c r="E21">
        <v>25927.61</v>
      </c>
      <c r="F21">
        <v>49610</v>
      </c>
      <c r="G21" s="126">
        <v>3.0505213310824697</v>
      </c>
      <c r="H21" s="126">
        <f>F21*10000/Population!B25/365</f>
        <v>3.0505213310824697</v>
      </c>
    </row>
    <row r="22" spans="1:8">
      <c r="A22">
        <v>2006</v>
      </c>
      <c r="B22" t="s">
        <v>137</v>
      </c>
      <c r="C22" t="s">
        <v>129</v>
      </c>
      <c r="D22">
        <v>4425</v>
      </c>
      <c r="E22">
        <v>78786.17</v>
      </c>
      <c r="F22">
        <v>151157</v>
      </c>
      <c r="G22" s="126">
        <v>4.2695139847364674</v>
      </c>
      <c r="H22" s="126">
        <f>F22*10000/Population!B26/365</f>
        <v>4.2695139847364674</v>
      </c>
    </row>
    <row r="23" spans="1:8">
      <c r="A23">
        <v>2006</v>
      </c>
      <c r="B23" t="s">
        <v>137</v>
      </c>
      <c r="C23" t="s">
        <v>130</v>
      </c>
      <c r="D23">
        <v>1167</v>
      </c>
      <c r="E23">
        <v>22645.09</v>
      </c>
      <c r="F23">
        <v>43469</v>
      </c>
      <c r="G23" s="126">
        <v>4.6609976394243482</v>
      </c>
      <c r="H23" s="126">
        <f>F23*10000/Population!B27/365</f>
        <v>4.6609976394243482</v>
      </c>
    </row>
    <row r="24" spans="1:8">
      <c r="A24">
        <v>2006</v>
      </c>
      <c r="B24" t="s">
        <v>137</v>
      </c>
      <c r="C24" t="s">
        <v>131</v>
      </c>
      <c r="D24">
        <v>2614</v>
      </c>
      <c r="E24">
        <v>47363.34</v>
      </c>
      <c r="F24">
        <v>90637</v>
      </c>
      <c r="G24" s="126">
        <v>5.4625647940148943</v>
      </c>
      <c r="H24" s="126">
        <f>F24*10000/Population!B28/365</f>
        <v>5.4625647940148943</v>
      </c>
    </row>
    <row r="25" spans="1:8">
      <c r="A25">
        <v>2006</v>
      </c>
      <c r="B25" t="s">
        <v>137</v>
      </c>
      <c r="C25" t="s">
        <v>132</v>
      </c>
      <c r="D25">
        <v>4430</v>
      </c>
      <c r="E25">
        <v>95012.72</v>
      </c>
      <c r="F25">
        <v>183302</v>
      </c>
      <c r="G25" s="126">
        <v>7.6672859197811949</v>
      </c>
      <c r="H25" s="126">
        <f>F25*10000/Population!B29/365</f>
        <v>7.6672859197811949</v>
      </c>
    </row>
    <row r="26" spans="1:8">
      <c r="A26">
        <v>2006</v>
      </c>
      <c r="B26" t="s">
        <v>137</v>
      </c>
      <c r="C26" t="s">
        <v>133</v>
      </c>
      <c r="D26">
        <v>45</v>
      </c>
      <c r="E26">
        <v>1138.52</v>
      </c>
      <c r="F26">
        <v>2166</v>
      </c>
      <c r="G26" s="126">
        <v>3.5683984217332929</v>
      </c>
      <c r="H26" s="126">
        <f>F26*10000/Population!B30/365</f>
        <v>3.5683984217332929</v>
      </c>
    </row>
    <row r="27" spans="1:8">
      <c r="A27">
        <v>2006</v>
      </c>
      <c r="B27" t="s">
        <v>137</v>
      </c>
      <c r="C27" t="s">
        <v>134</v>
      </c>
      <c r="D27">
        <v>9</v>
      </c>
      <c r="E27">
        <v>200.78</v>
      </c>
      <c r="F27">
        <v>382</v>
      </c>
      <c r="G27" s="126">
        <v>0.59135232368954316</v>
      </c>
      <c r="H27" s="126">
        <f>F27*10000/Population!B31/365</f>
        <v>0.59135232368954316</v>
      </c>
    </row>
    <row r="28" spans="1:8">
      <c r="A28">
        <v>2006</v>
      </c>
      <c r="B28" t="s">
        <v>137</v>
      </c>
      <c r="C28" t="s">
        <v>135</v>
      </c>
      <c r="D28">
        <v>1737</v>
      </c>
      <c r="E28">
        <v>37031.919999999998</v>
      </c>
      <c r="F28">
        <v>70926</v>
      </c>
      <c r="G28" s="126">
        <v>5.9711642924274289</v>
      </c>
      <c r="H28" s="126">
        <f>F28*10000/Population!B32/365</f>
        <v>5.9711642924274289</v>
      </c>
    </row>
    <row r="29" spans="1:8">
      <c r="A29">
        <v>2006</v>
      </c>
      <c r="B29" t="s">
        <v>137</v>
      </c>
      <c r="C29" t="s">
        <v>136</v>
      </c>
      <c r="D29">
        <v>146</v>
      </c>
      <c r="E29">
        <v>2479.3900000000003</v>
      </c>
      <c r="F29">
        <v>4746</v>
      </c>
      <c r="G29" s="126">
        <v>5.8355352867908614</v>
      </c>
      <c r="H29" s="126">
        <f>F29*10000/Population!B33/365</f>
        <v>5.8355352867908614</v>
      </c>
    </row>
    <row r="30" spans="1:8">
      <c r="A30">
        <v>2007</v>
      </c>
      <c r="B30" t="s">
        <v>122</v>
      </c>
      <c r="C30" t="s">
        <v>123</v>
      </c>
      <c r="D30">
        <v>1570</v>
      </c>
      <c r="E30">
        <v>41827.19</v>
      </c>
      <c r="F30">
        <v>40899.199302032466</v>
      </c>
      <c r="G30">
        <v>3.681048896449659</v>
      </c>
      <c r="H30" s="126">
        <f>F30*10000/Population!B37/365</f>
        <v>3.681048896449659</v>
      </c>
    </row>
    <row r="31" spans="1:8">
      <c r="A31">
        <v>2007</v>
      </c>
      <c r="B31" t="s">
        <v>122</v>
      </c>
      <c r="C31" t="s">
        <v>124</v>
      </c>
      <c r="D31">
        <v>340</v>
      </c>
      <c r="E31">
        <v>8593.76</v>
      </c>
      <c r="F31">
        <v>8339.9794539136637</v>
      </c>
      <c r="G31">
        <v>2.4783082722697758</v>
      </c>
      <c r="H31" s="126">
        <f>F31*10000/Population!B38/365</f>
        <v>2.4783082722697758</v>
      </c>
    </row>
    <row r="32" spans="1:8">
      <c r="A32">
        <v>2007</v>
      </c>
      <c r="B32" t="s">
        <v>122</v>
      </c>
      <c r="C32" t="s">
        <v>125</v>
      </c>
      <c r="D32">
        <v>584</v>
      </c>
      <c r="E32">
        <v>11959.640000000001</v>
      </c>
      <c r="F32">
        <v>11623.523770356693</v>
      </c>
      <c r="G32" s="126">
        <v>2.5599915273575489</v>
      </c>
      <c r="H32" s="126">
        <f>F32*10000/Population!B39/365</f>
        <v>2.5599915273575489</v>
      </c>
    </row>
    <row r="33" spans="1:8">
      <c r="A33">
        <v>2007</v>
      </c>
      <c r="B33" t="s">
        <v>122</v>
      </c>
      <c r="C33" t="s">
        <v>126</v>
      </c>
      <c r="D33">
        <v>722</v>
      </c>
      <c r="E33">
        <v>19630.689999999999</v>
      </c>
      <c r="F33">
        <v>19117.683786740279</v>
      </c>
      <c r="G33">
        <v>1.7807566018339898</v>
      </c>
      <c r="H33" s="126">
        <f>F33*10000/Population!B40/365</f>
        <v>1.7807566018339898</v>
      </c>
    </row>
    <row r="34" spans="1:8">
      <c r="A34">
        <v>2007</v>
      </c>
      <c r="B34" t="s">
        <v>122</v>
      </c>
      <c r="C34" t="s">
        <v>127</v>
      </c>
      <c r="D34">
        <v>559</v>
      </c>
      <c r="E34">
        <v>14727.19</v>
      </c>
      <c r="F34">
        <v>14272.370508873613</v>
      </c>
      <c r="G34">
        <v>1.6474428256689693</v>
      </c>
      <c r="H34" s="126">
        <f>F34*10000/Population!B41/365</f>
        <v>1.6474428256689693</v>
      </c>
    </row>
    <row r="35" spans="1:8">
      <c r="A35">
        <v>2007</v>
      </c>
      <c r="B35" t="s">
        <v>122</v>
      </c>
      <c r="C35" t="s">
        <v>128</v>
      </c>
      <c r="D35">
        <v>1120</v>
      </c>
      <c r="E35">
        <v>31224.63</v>
      </c>
      <c r="F35">
        <v>30527.421699264571</v>
      </c>
      <c r="G35">
        <v>1.8497817460545098</v>
      </c>
      <c r="H35" s="126">
        <f>F35*10000/Population!B42/365</f>
        <v>1.8497817460545098</v>
      </c>
    </row>
    <row r="36" spans="1:8">
      <c r="A36">
        <v>2007</v>
      </c>
      <c r="B36" t="s">
        <v>122</v>
      </c>
      <c r="C36" t="s">
        <v>129</v>
      </c>
      <c r="D36">
        <v>3638</v>
      </c>
      <c r="E36">
        <v>96662.200000000012</v>
      </c>
      <c r="F36">
        <v>94327.015772534505</v>
      </c>
      <c r="G36">
        <v>2.648192084210919</v>
      </c>
      <c r="H36" s="126">
        <f>F36*10000/Population!B43/365</f>
        <v>2.648192084210919</v>
      </c>
    </row>
    <row r="37" spans="1:8">
      <c r="A37">
        <v>2007</v>
      </c>
      <c r="B37" t="s">
        <v>122</v>
      </c>
      <c r="C37" t="s">
        <v>130</v>
      </c>
      <c r="D37">
        <v>1165</v>
      </c>
      <c r="E37">
        <v>32452</v>
      </c>
      <c r="F37">
        <v>31552.062017878758</v>
      </c>
      <c r="G37">
        <v>3.3420581673826124</v>
      </c>
      <c r="H37" s="126">
        <f>F37*10000/Population!B44/365</f>
        <v>3.3420581673826124</v>
      </c>
    </row>
    <row r="38" spans="1:8">
      <c r="A38">
        <v>2007</v>
      </c>
      <c r="B38" t="s">
        <v>122</v>
      </c>
      <c r="C38" t="s">
        <v>131</v>
      </c>
      <c r="D38">
        <v>3149</v>
      </c>
      <c r="E38">
        <v>80183.520000000004</v>
      </c>
      <c r="F38">
        <v>78443.925334789659</v>
      </c>
      <c r="G38">
        <v>4.692771664758185</v>
      </c>
      <c r="H38" s="126">
        <f>F38*10000/Population!B45/365</f>
        <v>4.692771664758185</v>
      </c>
    </row>
    <row r="39" spans="1:8">
      <c r="A39">
        <v>2007</v>
      </c>
      <c r="B39" t="s">
        <v>122</v>
      </c>
      <c r="C39" t="s">
        <v>132</v>
      </c>
      <c r="D39">
        <v>1338</v>
      </c>
      <c r="E39">
        <v>39612.46</v>
      </c>
      <c r="F39">
        <v>38698.570265450777</v>
      </c>
      <c r="G39">
        <v>1.5984917225409363</v>
      </c>
      <c r="H39" s="126">
        <f>F39*10000/Population!B46/365</f>
        <v>1.5984917225409363</v>
      </c>
    </row>
    <row r="40" spans="1:8">
      <c r="A40">
        <v>2007</v>
      </c>
      <c r="B40" t="s">
        <v>122</v>
      </c>
      <c r="C40" t="s">
        <v>133</v>
      </c>
      <c r="D40">
        <v>35</v>
      </c>
      <c r="E40">
        <v>1229.0999999999999</v>
      </c>
      <c r="F40">
        <v>1188.8092094418757</v>
      </c>
      <c r="G40">
        <v>1.9264278303173048</v>
      </c>
      <c r="H40" s="126">
        <f>F40*10000/Population!B47/365</f>
        <v>1.9264278303173048</v>
      </c>
    </row>
    <row r="41" spans="1:8">
      <c r="A41">
        <v>2007</v>
      </c>
      <c r="B41" t="s">
        <v>122</v>
      </c>
      <c r="C41" t="s">
        <v>134</v>
      </c>
      <c r="D41">
        <v>145</v>
      </c>
      <c r="E41">
        <v>3979.32</v>
      </c>
      <c r="F41">
        <v>3862.7974312397082</v>
      </c>
      <c r="G41">
        <v>5.9252038860818024</v>
      </c>
      <c r="H41" s="126">
        <f>F41*10000/Population!B48/365</f>
        <v>5.9252038860818024</v>
      </c>
    </row>
    <row r="42" spans="1:8">
      <c r="A42">
        <v>2007</v>
      </c>
      <c r="B42" t="s">
        <v>122</v>
      </c>
      <c r="C42" t="s">
        <v>135</v>
      </c>
      <c r="D42">
        <v>1566</v>
      </c>
      <c r="E42">
        <v>42573.59</v>
      </c>
      <c r="F42">
        <v>41477.453417493474</v>
      </c>
      <c r="G42">
        <v>3.4564347209762571</v>
      </c>
      <c r="H42" s="126">
        <f>F42*10000/Population!B49/365</f>
        <v>3.4564347209762571</v>
      </c>
    </row>
    <row r="43" spans="1:8">
      <c r="A43">
        <v>2007</v>
      </c>
      <c r="B43" t="s">
        <v>122</v>
      </c>
      <c r="C43" t="s">
        <v>136</v>
      </c>
      <c r="D43">
        <v>113</v>
      </c>
      <c r="E43">
        <v>3067.5899999999997</v>
      </c>
      <c r="F43">
        <v>2967.0280269263621</v>
      </c>
      <c r="G43">
        <v>3.6216724924870989</v>
      </c>
      <c r="H43" s="126">
        <f>F43*10000/Population!B50/365</f>
        <v>3.6216724924870989</v>
      </c>
    </row>
    <row r="44" spans="1:8">
      <c r="A44">
        <v>2007</v>
      </c>
      <c r="B44" t="s">
        <v>137</v>
      </c>
      <c r="C44" t="s">
        <v>123</v>
      </c>
      <c r="D44">
        <v>1460</v>
      </c>
      <c r="E44">
        <v>26397.519999999997</v>
      </c>
      <c r="F44">
        <v>51916</v>
      </c>
      <c r="G44">
        <v>4.6725935414237716</v>
      </c>
      <c r="H44" s="126">
        <f>F44*10000/Population!B37/365</f>
        <v>4.6725935414237716</v>
      </c>
    </row>
    <row r="45" spans="1:8">
      <c r="A45">
        <v>2007</v>
      </c>
      <c r="B45" t="s">
        <v>137</v>
      </c>
      <c r="C45" t="s">
        <v>124</v>
      </c>
      <c r="D45">
        <v>226</v>
      </c>
      <c r="E45">
        <v>4022.65</v>
      </c>
      <c r="F45">
        <v>7794</v>
      </c>
      <c r="G45">
        <v>2.3160650192017358</v>
      </c>
      <c r="H45" s="126">
        <f>F45*10000/Population!B38/365</f>
        <v>2.3160650192017358</v>
      </c>
    </row>
    <row r="46" spans="1:8">
      <c r="A46">
        <v>2007</v>
      </c>
      <c r="B46" t="s">
        <v>137</v>
      </c>
      <c r="C46" t="s">
        <v>125</v>
      </c>
      <c r="D46">
        <v>964</v>
      </c>
      <c r="E46">
        <v>13355.740000000002</v>
      </c>
      <c r="F46">
        <v>25660</v>
      </c>
      <c r="G46">
        <v>5.6514172371309135</v>
      </c>
      <c r="H46" s="126">
        <f>F46*10000/Population!B39/365</f>
        <v>5.6514172371309135</v>
      </c>
    </row>
    <row r="47" spans="1:8">
      <c r="A47">
        <v>2007</v>
      </c>
      <c r="B47" t="s">
        <v>137</v>
      </c>
      <c r="C47" t="s">
        <v>126</v>
      </c>
      <c r="D47">
        <v>578</v>
      </c>
      <c r="E47">
        <v>12289.6</v>
      </c>
      <c r="F47">
        <v>23621</v>
      </c>
      <c r="G47" s="126">
        <v>2.2002273999894837</v>
      </c>
      <c r="H47" s="126">
        <f>F47*10000/Population!B40/365</f>
        <v>2.2002273999894837</v>
      </c>
    </row>
    <row r="48" spans="1:8">
      <c r="A48">
        <v>2007</v>
      </c>
      <c r="B48" t="s">
        <v>137</v>
      </c>
      <c r="C48" t="s">
        <v>127</v>
      </c>
      <c r="D48">
        <v>1339</v>
      </c>
      <c r="E48">
        <v>30918.38</v>
      </c>
      <c r="F48">
        <v>59394</v>
      </c>
      <c r="G48">
        <v>6.8557790821746982</v>
      </c>
      <c r="H48" s="126">
        <f>F48*10000/Population!B41/365</f>
        <v>6.8557790821746982</v>
      </c>
    </row>
    <row r="49" spans="1:8">
      <c r="A49">
        <v>2007</v>
      </c>
      <c r="B49" t="s">
        <v>137</v>
      </c>
      <c r="C49" t="s">
        <v>128</v>
      </c>
      <c r="D49">
        <v>1160</v>
      </c>
      <c r="E49">
        <v>26037</v>
      </c>
      <c r="F49">
        <v>49721</v>
      </c>
      <c r="G49">
        <v>3.0127994136429805</v>
      </c>
      <c r="H49" s="126">
        <f>F49*10000/Population!B42/365</f>
        <v>3.0127994136429805</v>
      </c>
    </row>
    <row r="50" spans="1:8">
      <c r="A50">
        <v>2007</v>
      </c>
      <c r="B50" t="s">
        <v>137</v>
      </c>
      <c r="C50" t="s">
        <v>129</v>
      </c>
      <c r="D50">
        <v>4984</v>
      </c>
      <c r="E50">
        <v>86211.079999999987</v>
      </c>
      <c r="F50">
        <v>165726</v>
      </c>
      <c r="G50">
        <v>4.65268913421649</v>
      </c>
      <c r="H50" s="126">
        <f>F50*10000/Population!B43/365</f>
        <v>4.65268913421649</v>
      </c>
    </row>
    <row r="51" spans="1:8">
      <c r="A51">
        <v>2007</v>
      </c>
      <c r="B51" t="s">
        <v>137</v>
      </c>
      <c r="C51" t="s">
        <v>130</v>
      </c>
      <c r="D51">
        <v>1669</v>
      </c>
      <c r="E51">
        <v>28462.01</v>
      </c>
      <c r="F51">
        <v>54637</v>
      </c>
      <c r="G51">
        <v>5.7872614470589827</v>
      </c>
      <c r="H51" s="126">
        <f>F51*10000/Population!B44/365</f>
        <v>5.7872614470589827</v>
      </c>
    </row>
    <row r="52" spans="1:8">
      <c r="A52">
        <v>2007</v>
      </c>
      <c r="B52" t="s">
        <v>137</v>
      </c>
      <c r="C52" t="s">
        <v>131</v>
      </c>
      <c r="D52">
        <v>2566</v>
      </c>
      <c r="E52">
        <v>47442.05</v>
      </c>
      <c r="F52">
        <v>90731</v>
      </c>
      <c r="G52">
        <v>5.427824577849659</v>
      </c>
      <c r="H52" s="126">
        <f>F52*10000/Population!B45/365</f>
        <v>5.427824577849659</v>
      </c>
    </row>
    <row r="53" spans="1:8">
      <c r="A53">
        <v>2007</v>
      </c>
      <c r="B53" t="s">
        <v>137</v>
      </c>
      <c r="C53" t="s">
        <v>132</v>
      </c>
      <c r="D53">
        <v>4670</v>
      </c>
      <c r="E53">
        <v>96468.68</v>
      </c>
      <c r="F53">
        <v>187127</v>
      </c>
      <c r="G53">
        <v>7.7295093465240061</v>
      </c>
      <c r="H53" s="126">
        <f>F53*10000/Population!B46/365</f>
        <v>7.7295093465240061</v>
      </c>
    </row>
    <row r="54" spans="1:8">
      <c r="A54">
        <v>2007</v>
      </c>
      <c r="B54" t="s">
        <v>137</v>
      </c>
      <c r="C54" t="s">
        <v>133</v>
      </c>
      <c r="D54">
        <v>47</v>
      </c>
      <c r="E54">
        <v>1139.56</v>
      </c>
      <c r="F54">
        <v>2218</v>
      </c>
      <c r="G54">
        <v>3.594199047002498</v>
      </c>
      <c r="H54" s="126">
        <f>F54*10000/Population!B47/365</f>
        <v>3.594199047002498</v>
      </c>
    </row>
    <row r="55" spans="1:8">
      <c r="A55">
        <v>2007</v>
      </c>
      <c r="B55" t="s">
        <v>137</v>
      </c>
      <c r="C55" t="s">
        <v>134</v>
      </c>
      <c r="D55">
        <v>14</v>
      </c>
      <c r="E55">
        <v>252.32</v>
      </c>
      <c r="F55">
        <v>480</v>
      </c>
      <c r="G55">
        <v>0.73627931983130002</v>
      </c>
      <c r="H55" s="126">
        <f>F55*10000/Population!B48/365</f>
        <v>0.73627931983130002</v>
      </c>
    </row>
    <row r="56" spans="1:8">
      <c r="A56">
        <v>2007</v>
      </c>
      <c r="B56" t="s">
        <v>137</v>
      </c>
      <c r="C56" t="s">
        <v>135</v>
      </c>
      <c r="D56">
        <v>1843</v>
      </c>
      <c r="E56">
        <v>38973.53</v>
      </c>
      <c r="F56">
        <v>74395</v>
      </c>
      <c r="G56">
        <v>6.1995479442471515</v>
      </c>
      <c r="H56" s="126">
        <f>F56*10000/Population!B49/365</f>
        <v>6.1995479442471515</v>
      </c>
    </row>
    <row r="57" spans="1:8">
      <c r="A57">
        <v>2007</v>
      </c>
      <c r="B57" t="s">
        <v>137</v>
      </c>
      <c r="C57" t="s">
        <v>136</v>
      </c>
      <c r="D57">
        <v>121</v>
      </c>
      <c r="E57">
        <v>2164.54</v>
      </c>
      <c r="F57">
        <v>4174</v>
      </c>
      <c r="G57">
        <v>5.0949505183141737</v>
      </c>
      <c r="H57" s="126">
        <f>F57*10000/Population!B50/365</f>
        <v>5.0949505183141737</v>
      </c>
    </row>
    <row r="58" spans="1:8">
      <c r="A58">
        <v>2008</v>
      </c>
      <c r="B58" t="s">
        <v>122</v>
      </c>
      <c r="C58" t="s">
        <v>123</v>
      </c>
      <c r="D58">
        <v>1579</v>
      </c>
      <c r="E58">
        <v>42145.7</v>
      </c>
      <c r="F58">
        <v>41758.6717304833</v>
      </c>
      <c r="G58">
        <v>3.7394123160497887</v>
      </c>
      <c r="H58" s="126">
        <f>F58*10000/Population!B54/365</f>
        <v>3.7394123160497887</v>
      </c>
    </row>
    <row r="59" spans="1:8">
      <c r="A59">
        <v>2008</v>
      </c>
      <c r="B59" t="s">
        <v>122</v>
      </c>
      <c r="C59" t="s">
        <v>124</v>
      </c>
      <c r="D59">
        <v>412</v>
      </c>
      <c r="E59">
        <v>9665.5299999999988</v>
      </c>
      <c r="F59">
        <v>9520.4636688916617</v>
      </c>
      <c r="G59">
        <v>2.796014718565357</v>
      </c>
      <c r="H59" s="126">
        <f>F59*10000/Population!B55/365</f>
        <v>2.796014718565357</v>
      </c>
    </row>
    <row r="60" spans="1:8">
      <c r="A60">
        <v>2008</v>
      </c>
      <c r="B60" t="s">
        <v>122</v>
      </c>
      <c r="C60" t="s">
        <v>125</v>
      </c>
      <c r="D60">
        <v>569</v>
      </c>
      <c r="E60">
        <v>10894.44</v>
      </c>
      <c r="F60">
        <v>10746.235853753156</v>
      </c>
      <c r="G60">
        <v>2.3521216627714998</v>
      </c>
      <c r="H60" s="126">
        <f>F60*10000/Population!B56/365</f>
        <v>2.3521216627714998</v>
      </c>
    </row>
    <row r="61" spans="1:8">
      <c r="A61">
        <v>2008</v>
      </c>
      <c r="B61" t="s">
        <v>122</v>
      </c>
      <c r="C61" t="s">
        <v>126</v>
      </c>
      <c r="D61">
        <v>1108</v>
      </c>
      <c r="E61">
        <v>30610.68</v>
      </c>
      <c r="F61">
        <v>30149.133950825926</v>
      </c>
      <c r="G61">
        <v>2.7949341869878519</v>
      </c>
      <c r="H61" s="126">
        <f>F61*10000/Population!B57/365</f>
        <v>2.7949341869878519</v>
      </c>
    </row>
    <row r="62" spans="1:8">
      <c r="A62">
        <v>2008</v>
      </c>
      <c r="B62" t="s">
        <v>122</v>
      </c>
      <c r="C62" t="s">
        <v>127</v>
      </c>
      <c r="D62">
        <v>889</v>
      </c>
      <c r="E62">
        <v>23486.09</v>
      </c>
      <c r="F62">
        <v>23241.88604414578</v>
      </c>
      <c r="G62">
        <v>2.6643514113721412</v>
      </c>
      <c r="H62" s="126">
        <f>F62*10000/Population!B58/365</f>
        <v>2.6643514113721412</v>
      </c>
    </row>
    <row r="63" spans="1:8">
      <c r="A63">
        <v>2008</v>
      </c>
      <c r="B63" t="s">
        <v>122</v>
      </c>
      <c r="C63" t="s">
        <v>128</v>
      </c>
      <c r="D63">
        <v>1429</v>
      </c>
      <c r="E63">
        <v>39542.200000000004</v>
      </c>
      <c r="F63">
        <v>39147.287467053829</v>
      </c>
      <c r="G63">
        <v>2.3443961645927951</v>
      </c>
      <c r="H63" s="126">
        <f>F63*10000/Population!B59/365</f>
        <v>2.3443961645927951</v>
      </c>
    </row>
    <row r="64" spans="1:8">
      <c r="A64">
        <v>2008</v>
      </c>
      <c r="B64" t="s">
        <v>122</v>
      </c>
      <c r="C64" t="s">
        <v>129</v>
      </c>
      <c r="D64">
        <v>4092</v>
      </c>
      <c r="E64">
        <v>107663.4</v>
      </c>
      <c r="F64">
        <v>106600.22211085231</v>
      </c>
      <c r="G64">
        <v>2.9713885456736957</v>
      </c>
      <c r="H64" s="126">
        <f>F64*10000/Population!B60/365</f>
        <v>2.9713885456736957</v>
      </c>
    </row>
    <row r="65" spans="1:8">
      <c r="A65">
        <v>2008</v>
      </c>
      <c r="B65" t="s">
        <v>122</v>
      </c>
      <c r="C65" t="s">
        <v>130</v>
      </c>
      <c r="D65">
        <v>1176</v>
      </c>
      <c r="E65">
        <v>30556.020000000004</v>
      </c>
      <c r="F65">
        <v>30279.83636390882</v>
      </c>
      <c r="G65">
        <v>3.1809833697552108</v>
      </c>
      <c r="H65" s="126">
        <f>F65*10000/Population!B61/365</f>
        <v>3.1809833697552108</v>
      </c>
    </row>
    <row r="66" spans="1:8">
      <c r="A66">
        <v>2008</v>
      </c>
      <c r="B66" t="s">
        <v>122</v>
      </c>
      <c r="C66" t="s">
        <v>131</v>
      </c>
      <c r="D66">
        <v>3378</v>
      </c>
      <c r="E66">
        <v>87643.53</v>
      </c>
      <c r="F66">
        <v>86440.249017234397</v>
      </c>
      <c r="G66">
        <v>5.1401378685920998</v>
      </c>
      <c r="H66" s="126">
        <f>F66*10000/Population!B62/365</f>
        <v>5.1401378685920998</v>
      </c>
    </row>
    <row r="67" spans="1:8">
      <c r="A67">
        <v>2008</v>
      </c>
      <c r="B67" t="s">
        <v>122</v>
      </c>
      <c r="C67" t="s">
        <v>132</v>
      </c>
      <c r="D67">
        <v>1279</v>
      </c>
      <c r="E67">
        <v>38227.079999999994</v>
      </c>
      <c r="F67">
        <v>37622.481481049814</v>
      </c>
      <c r="G67">
        <v>1.5372280568702468</v>
      </c>
      <c r="H67" s="126">
        <f>F67*10000/Population!B63/365</f>
        <v>1.5372280568702468</v>
      </c>
    </row>
    <row r="68" spans="1:8">
      <c r="A68">
        <v>2008</v>
      </c>
      <c r="B68" t="s">
        <v>122</v>
      </c>
      <c r="C68" t="s">
        <v>133</v>
      </c>
      <c r="D68">
        <v>62</v>
      </c>
      <c r="E68">
        <v>1585.48</v>
      </c>
      <c r="F68">
        <v>1547.7829707243245</v>
      </c>
      <c r="G68">
        <v>2.482293092346592</v>
      </c>
      <c r="H68" s="126">
        <f>F68*10000/Population!B64/365</f>
        <v>2.482293092346592</v>
      </c>
    </row>
    <row r="69" spans="1:8">
      <c r="A69">
        <v>2008</v>
      </c>
      <c r="B69" t="s">
        <v>122</v>
      </c>
      <c r="C69" t="s">
        <v>134</v>
      </c>
      <c r="D69">
        <v>135</v>
      </c>
      <c r="E69">
        <v>3693.92</v>
      </c>
      <c r="F69">
        <v>3648.6785736287484</v>
      </c>
      <c r="G69">
        <v>5.5369334517433213</v>
      </c>
      <c r="H69" s="126">
        <f>F69*10000/Population!B65/365</f>
        <v>5.5369334517433213</v>
      </c>
    </row>
    <row r="70" spans="1:8">
      <c r="A70">
        <v>2008</v>
      </c>
      <c r="B70" t="s">
        <v>122</v>
      </c>
      <c r="C70" t="s">
        <v>135</v>
      </c>
      <c r="D70">
        <v>1640</v>
      </c>
      <c r="E70">
        <v>46452.67</v>
      </c>
      <c r="F70">
        <v>46136.120319479989</v>
      </c>
      <c r="G70">
        <v>3.8051070677996948</v>
      </c>
      <c r="H70" s="126">
        <f>F70*10000/Population!B66/365</f>
        <v>3.8051070677996948</v>
      </c>
    </row>
    <row r="71" spans="1:8">
      <c r="A71">
        <v>2008</v>
      </c>
      <c r="B71" t="s">
        <v>122</v>
      </c>
      <c r="C71" t="s">
        <v>136</v>
      </c>
      <c r="D71">
        <v>124</v>
      </c>
      <c r="E71">
        <v>3361.0600000000004</v>
      </c>
      <c r="F71">
        <v>3293.7008096889617</v>
      </c>
      <c r="G71">
        <v>3.9993962836343924</v>
      </c>
      <c r="H71" s="126">
        <f>F71*10000/Population!B67/365</f>
        <v>3.9993962836343924</v>
      </c>
    </row>
    <row r="72" spans="1:8">
      <c r="A72">
        <v>2008</v>
      </c>
      <c r="B72" t="s">
        <v>137</v>
      </c>
      <c r="C72" t="s">
        <v>123</v>
      </c>
      <c r="D72">
        <v>1377</v>
      </c>
      <c r="E72">
        <v>25667.82</v>
      </c>
      <c r="F72">
        <v>50085</v>
      </c>
      <c r="G72">
        <v>4.4850197117892394</v>
      </c>
      <c r="H72" s="126">
        <f>F72*10000/Population!B54/365</f>
        <v>4.4850197117892394</v>
      </c>
    </row>
    <row r="73" spans="1:8">
      <c r="A73">
        <v>2008</v>
      </c>
      <c r="B73" t="s">
        <v>137</v>
      </c>
      <c r="C73" t="s">
        <v>124</v>
      </c>
      <c r="D73">
        <v>350</v>
      </c>
      <c r="E73">
        <v>5417.42</v>
      </c>
      <c r="F73">
        <v>10536</v>
      </c>
      <c r="G73">
        <v>3.0942622228644132</v>
      </c>
      <c r="H73" s="126">
        <f>F73*10000/Population!B55/365</f>
        <v>3.0942622228644132</v>
      </c>
    </row>
    <row r="74" spans="1:8">
      <c r="A74">
        <v>2008</v>
      </c>
      <c r="B74" t="s">
        <v>137</v>
      </c>
      <c r="C74" t="s">
        <v>125</v>
      </c>
      <c r="D74">
        <v>1031</v>
      </c>
      <c r="E74">
        <v>14240.490000000002</v>
      </c>
      <c r="F74">
        <v>27776.5</v>
      </c>
      <c r="G74">
        <v>6.079682993664667</v>
      </c>
      <c r="H74" s="126">
        <f>F74*10000/Population!B56/365</f>
        <v>6.079682993664667</v>
      </c>
    </row>
    <row r="75" spans="1:8">
      <c r="A75">
        <v>2008</v>
      </c>
      <c r="B75" t="s">
        <v>137</v>
      </c>
      <c r="C75" t="s">
        <v>126</v>
      </c>
      <c r="D75">
        <v>775</v>
      </c>
      <c r="E75">
        <v>15941.38</v>
      </c>
      <c r="F75">
        <v>30664</v>
      </c>
      <c r="G75">
        <v>2.8426641391948726</v>
      </c>
      <c r="H75" s="126">
        <f>F75*10000/Population!B57/365</f>
        <v>2.8426641391948726</v>
      </c>
    </row>
    <row r="76" spans="1:8">
      <c r="A76">
        <v>2008</v>
      </c>
      <c r="B76" t="s">
        <v>137</v>
      </c>
      <c r="C76" t="s">
        <v>127</v>
      </c>
      <c r="D76">
        <v>1369</v>
      </c>
      <c r="E76">
        <v>31469.370000000003</v>
      </c>
      <c r="F76">
        <v>61133</v>
      </c>
      <c r="G76">
        <v>7.0080282866045467</v>
      </c>
      <c r="H76" s="126">
        <f>F76*10000/Population!B58/365</f>
        <v>7.0080282866045467</v>
      </c>
    </row>
    <row r="77" spans="1:8">
      <c r="A77">
        <v>2008</v>
      </c>
      <c r="B77" t="s">
        <v>137</v>
      </c>
      <c r="C77" t="s">
        <v>128</v>
      </c>
      <c r="D77">
        <v>1180</v>
      </c>
      <c r="E77">
        <v>26248.46</v>
      </c>
      <c r="F77">
        <v>50543.5</v>
      </c>
      <c r="G77">
        <v>3.0268760675901216</v>
      </c>
      <c r="H77" s="126">
        <f>F77*10000/Population!B59/365</f>
        <v>3.0268760675901216</v>
      </c>
    </row>
    <row r="78" spans="1:8">
      <c r="A78">
        <v>2008</v>
      </c>
      <c r="B78" t="s">
        <v>137</v>
      </c>
      <c r="C78" t="s">
        <v>129</v>
      </c>
      <c r="D78">
        <v>5888</v>
      </c>
      <c r="E78">
        <v>98234.09</v>
      </c>
      <c r="F78">
        <v>189993</v>
      </c>
      <c r="G78">
        <v>5.2958897531294147</v>
      </c>
      <c r="H78" s="126">
        <f>F78*10000/Population!B60/365</f>
        <v>5.2958897531294147</v>
      </c>
    </row>
    <row r="79" spans="1:8">
      <c r="A79">
        <v>2008</v>
      </c>
      <c r="B79" t="s">
        <v>137</v>
      </c>
      <c r="C79" t="s">
        <v>130</v>
      </c>
      <c r="D79">
        <v>1489</v>
      </c>
      <c r="E79">
        <v>25506.77</v>
      </c>
      <c r="F79">
        <v>49137</v>
      </c>
      <c r="G79">
        <v>5.1619823159270375</v>
      </c>
      <c r="H79" s="126">
        <f>F79*10000/Population!B61/365</f>
        <v>5.1619823159270375</v>
      </c>
    </row>
    <row r="80" spans="1:8">
      <c r="A80">
        <v>2008</v>
      </c>
      <c r="B80" t="s">
        <v>137</v>
      </c>
      <c r="C80" t="s">
        <v>131</v>
      </c>
      <c r="D80">
        <v>2602</v>
      </c>
      <c r="E80">
        <v>50226.68</v>
      </c>
      <c r="F80">
        <v>96947</v>
      </c>
      <c r="G80">
        <v>5.7649179822127001</v>
      </c>
      <c r="H80" s="126">
        <f>F80*10000/Population!B62/365</f>
        <v>5.7649179822127001</v>
      </c>
    </row>
    <row r="81" spans="1:8">
      <c r="A81">
        <v>2008</v>
      </c>
      <c r="B81" t="s">
        <v>137</v>
      </c>
      <c r="C81" t="s">
        <v>132</v>
      </c>
      <c r="D81">
        <v>5097</v>
      </c>
      <c r="E81">
        <v>104189.79999999999</v>
      </c>
      <c r="F81">
        <v>202235.5</v>
      </c>
      <c r="G81">
        <v>8.2631998862640668</v>
      </c>
      <c r="H81" s="126">
        <f>F81*10000/Population!B63/365</f>
        <v>8.2631998862640668</v>
      </c>
    </row>
    <row r="82" spans="1:8">
      <c r="A82">
        <v>2008</v>
      </c>
      <c r="B82" t="s">
        <v>137</v>
      </c>
      <c r="C82" t="s">
        <v>133</v>
      </c>
      <c r="D82">
        <v>64</v>
      </c>
      <c r="E82">
        <v>1781.77</v>
      </c>
      <c r="F82">
        <v>3394</v>
      </c>
      <c r="G82">
        <v>5.4432067769047014</v>
      </c>
      <c r="H82" s="126">
        <f>F82*10000/Population!B64/365</f>
        <v>5.4432067769047014</v>
      </c>
    </row>
    <row r="83" spans="1:8">
      <c r="A83">
        <v>2008</v>
      </c>
      <c r="B83" t="s">
        <v>137</v>
      </c>
      <c r="C83" t="s">
        <v>134</v>
      </c>
      <c r="D83">
        <v>5</v>
      </c>
      <c r="E83">
        <v>96.72</v>
      </c>
      <c r="F83">
        <v>184</v>
      </c>
      <c r="G83">
        <v>0.27922321316112547</v>
      </c>
      <c r="H83" s="126">
        <f>F83*10000/Population!B65/365</f>
        <v>0.27922321316112547</v>
      </c>
    </row>
    <row r="84" spans="1:8">
      <c r="A84">
        <v>2008</v>
      </c>
      <c r="B84" t="s">
        <v>137</v>
      </c>
      <c r="C84" t="s">
        <v>135</v>
      </c>
      <c r="D84">
        <v>1933</v>
      </c>
      <c r="E84">
        <v>38929.67</v>
      </c>
      <c r="F84">
        <v>75267</v>
      </c>
      <c r="G84">
        <v>6.2076956555697596</v>
      </c>
      <c r="H84" s="126">
        <f>F84*10000/Population!B66/365</f>
        <v>6.2076956555697596</v>
      </c>
    </row>
    <row r="85" spans="1:8">
      <c r="A85">
        <v>2008</v>
      </c>
      <c r="B85" t="s">
        <v>137</v>
      </c>
      <c r="C85" t="s">
        <v>136</v>
      </c>
      <c r="D85">
        <v>98</v>
      </c>
      <c r="E85">
        <v>1935.25</v>
      </c>
      <c r="F85">
        <v>3695</v>
      </c>
      <c r="G85">
        <v>4.4866762714323789</v>
      </c>
      <c r="H85" s="126">
        <f>F85*10000/Population!B67/365</f>
        <v>4.4866762714323789</v>
      </c>
    </row>
    <row r="86" spans="1:8">
      <c r="A86">
        <v>2009</v>
      </c>
      <c r="B86" t="s">
        <v>122</v>
      </c>
      <c r="C86" t="s">
        <v>123</v>
      </c>
      <c r="D86">
        <v>1663</v>
      </c>
      <c r="E86">
        <v>37012.03</v>
      </c>
      <c r="F86">
        <v>43394.033642967675</v>
      </c>
      <c r="G86">
        <v>3.8757596131466938</v>
      </c>
      <c r="H86" s="126">
        <f>F86*10000/Population!B71/365</f>
        <v>3.8757596131466938</v>
      </c>
    </row>
    <row r="87" spans="1:8">
      <c r="A87">
        <v>2009</v>
      </c>
      <c r="B87" t="s">
        <v>122</v>
      </c>
      <c r="C87" t="s">
        <v>124</v>
      </c>
      <c r="D87">
        <v>463</v>
      </c>
      <c r="E87">
        <v>8726.9500000000007</v>
      </c>
      <c r="F87">
        <v>10299.183651042869</v>
      </c>
      <c r="G87">
        <v>3.0102566260248458</v>
      </c>
      <c r="H87" s="126">
        <f>F87*10000/Population!B72/365</f>
        <v>3.0102566260248458</v>
      </c>
    </row>
    <row r="88" spans="1:8">
      <c r="A88">
        <v>2009</v>
      </c>
      <c r="B88" t="s">
        <v>122</v>
      </c>
      <c r="C88" t="s">
        <v>125</v>
      </c>
      <c r="D88">
        <v>658</v>
      </c>
      <c r="E88">
        <v>11476.26</v>
      </c>
      <c r="F88">
        <v>13529.448002917074</v>
      </c>
      <c r="G88">
        <v>2.9536384291060895</v>
      </c>
      <c r="H88" s="126">
        <f>F88*10000/Population!B73/365</f>
        <v>2.9536384291060895</v>
      </c>
    </row>
    <row r="89" spans="1:8">
      <c r="A89">
        <v>2009</v>
      </c>
      <c r="B89" t="s">
        <v>122</v>
      </c>
      <c r="C89" t="s">
        <v>126</v>
      </c>
      <c r="D89">
        <v>1214</v>
      </c>
      <c r="E89">
        <v>29023.040000000001</v>
      </c>
      <c r="F89">
        <v>33989.453897013234</v>
      </c>
      <c r="G89">
        <v>3.137494954520891</v>
      </c>
      <c r="H89" s="126">
        <f>F89*10000/Population!B74/365</f>
        <v>3.137494954520891</v>
      </c>
    </row>
    <row r="90" spans="1:8">
      <c r="A90">
        <v>2009</v>
      </c>
      <c r="B90" t="s">
        <v>122</v>
      </c>
      <c r="C90" t="s">
        <v>127</v>
      </c>
      <c r="D90">
        <v>823</v>
      </c>
      <c r="E90">
        <v>18401.98</v>
      </c>
      <c r="F90">
        <v>21594.036639965645</v>
      </c>
      <c r="G90">
        <v>2.4617800449849976</v>
      </c>
      <c r="H90" s="126">
        <f>F90*10000/Population!B75/365</f>
        <v>2.4617800449849976</v>
      </c>
    </row>
    <row r="91" spans="1:8">
      <c r="A91">
        <v>2009</v>
      </c>
      <c r="B91" t="s">
        <v>122</v>
      </c>
      <c r="C91" t="s">
        <v>128</v>
      </c>
      <c r="D91">
        <v>1663</v>
      </c>
      <c r="E91">
        <v>38759.25</v>
      </c>
      <c r="F91">
        <v>45416.341298133062</v>
      </c>
      <c r="G91">
        <v>2.6884066677106477</v>
      </c>
      <c r="H91" s="126">
        <f>F91*10000/Population!B76/365</f>
        <v>2.6884066677106477</v>
      </c>
    </row>
    <row r="92" spans="1:8">
      <c r="A92">
        <v>2009</v>
      </c>
      <c r="B92" t="s">
        <v>122</v>
      </c>
      <c r="C92" t="s">
        <v>129</v>
      </c>
      <c r="D92">
        <v>4160</v>
      </c>
      <c r="E92">
        <v>92265.330000000016</v>
      </c>
      <c r="F92">
        <v>108467.18536932152</v>
      </c>
      <c r="G92">
        <v>2.9994455809265239</v>
      </c>
      <c r="H92" s="126">
        <f>F92*10000/Population!B77/365</f>
        <v>2.9994455809265239</v>
      </c>
    </row>
    <row r="93" spans="1:8">
      <c r="A93">
        <v>2009</v>
      </c>
      <c r="B93" t="s">
        <v>122</v>
      </c>
      <c r="C93" t="s">
        <v>130</v>
      </c>
      <c r="D93">
        <v>1211</v>
      </c>
      <c r="E93">
        <v>27070.429999999997</v>
      </c>
      <c r="F93">
        <v>31748.698387115641</v>
      </c>
      <c r="G93">
        <v>3.3183685381846879</v>
      </c>
      <c r="H93" s="126">
        <f>F93*10000/Population!B78/365</f>
        <v>3.3183685381846879</v>
      </c>
    </row>
    <row r="94" spans="1:8">
      <c r="A94">
        <v>2009</v>
      </c>
      <c r="B94" t="s">
        <v>122</v>
      </c>
      <c r="C94" t="s">
        <v>131</v>
      </c>
      <c r="D94">
        <v>3731</v>
      </c>
      <c r="E94">
        <v>83768.279999999984</v>
      </c>
      <c r="F94">
        <v>98140.196236769174</v>
      </c>
      <c r="G94">
        <v>5.8095676910524476</v>
      </c>
      <c r="H94" s="126">
        <f>F94*10000/Population!B79/365</f>
        <v>5.8095676910524476</v>
      </c>
    </row>
    <row r="95" spans="1:8">
      <c r="A95">
        <v>2009</v>
      </c>
      <c r="B95" t="s">
        <v>122</v>
      </c>
      <c r="C95" t="s">
        <v>132</v>
      </c>
      <c r="D95">
        <v>1209</v>
      </c>
      <c r="E95">
        <v>29049.550000000003</v>
      </c>
      <c r="F95">
        <v>34151.125289501717</v>
      </c>
      <c r="G95">
        <v>1.3821491780136619</v>
      </c>
      <c r="H95" s="126">
        <f>F95*10000/Population!B80/365</f>
        <v>1.3821491780136619</v>
      </c>
    </row>
    <row r="96" spans="1:8">
      <c r="A96">
        <v>2009</v>
      </c>
      <c r="B96" t="s">
        <v>122</v>
      </c>
      <c r="C96" t="s">
        <v>133</v>
      </c>
      <c r="D96">
        <v>18</v>
      </c>
      <c r="E96">
        <v>588</v>
      </c>
      <c r="F96">
        <v>685.31354426649307</v>
      </c>
      <c r="G96">
        <v>1.0859290654452143</v>
      </c>
      <c r="H96" s="126">
        <f>F96*10000/Population!B81/365</f>
        <v>1.0859290654452143</v>
      </c>
    </row>
    <row r="97" spans="1:8">
      <c r="A97">
        <v>2009</v>
      </c>
      <c r="B97" t="s">
        <v>122</v>
      </c>
      <c r="C97" t="s">
        <v>134</v>
      </c>
      <c r="D97">
        <v>118</v>
      </c>
      <c r="E97">
        <v>2825.13</v>
      </c>
      <c r="F97">
        <v>3348.6457731505629</v>
      </c>
      <c r="G97">
        <v>5.0021111069376909</v>
      </c>
      <c r="H97" s="126">
        <f>F97*10000/Population!B82/365</f>
        <v>5.0021111069376909</v>
      </c>
    </row>
    <row r="98" spans="1:8">
      <c r="A98">
        <v>2009</v>
      </c>
      <c r="B98" t="s">
        <v>122</v>
      </c>
      <c r="C98" t="s">
        <v>135</v>
      </c>
      <c r="D98">
        <v>1863</v>
      </c>
      <c r="E98">
        <v>43394.289999999994</v>
      </c>
      <c r="F98">
        <v>50841.5736903535</v>
      </c>
      <c r="G98">
        <v>4.1607641763362633</v>
      </c>
      <c r="H98" s="126">
        <f>F98*10000/Population!B83/365</f>
        <v>4.1607641763362633</v>
      </c>
    </row>
    <row r="99" spans="1:8">
      <c r="A99">
        <v>2009</v>
      </c>
      <c r="B99" t="s">
        <v>122</v>
      </c>
      <c r="C99" t="s">
        <v>136</v>
      </c>
      <c r="D99">
        <v>133</v>
      </c>
      <c r="E99">
        <v>2974.29</v>
      </c>
      <c r="F99">
        <v>3466.5276947590824</v>
      </c>
      <c r="G99">
        <v>4.1897547864941247</v>
      </c>
      <c r="H99" s="126">
        <f>F99*10000/Population!B84/365</f>
        <v>4.1897547864941247</v>
      </c>
    </row>
    <row r="100" spans="1:8">
      <c r="A100">
        <v>2009</v>
      </c>
      <c r="B100" t="s">
        <v>137</v>
      </c>
      <c r="C100" t="s">
        <v>123</v>
      </c>
      <c r="D100">
        <v>1327</v>
      </c>
      <c r="E100">
        <v>23879.920000000013</v>
      </c>
      <c r="F100">
        <v>47882</v>
      </c>
      <c r="G100">
        <v>4.2766045517587985</v>
      </c>
      <c r="H100" s="126">
        <f>F100*10000/Population!B71/365</f>
        <v>4.2766045517587985</v>
      </c>
    </row>
    <row r="101" spans="1:8">
      <c r="A101">
        <v>2009</v>
      </c>
      <c r="B101" t="s">
        <v>137</v>
      </c>
      <c r="C101" t="s">
        <v>124</v>
      </c>
      <c r="D101">
        <v>509</v>
      </c>
      <c r="E101">
        <v>10578.029999999997</v>
      </c>
      <c r="F101">
        <v>21212</v>
      </c>
      <c r="G101">
        <v>6.1998664859979824</v>
      </c>
      <c r="H101" s="126">
        <f>F101*10000/Population!B72/365</f>
        <v>6.1998664859979824</v>
      </c>
    </row>
    <row r="102" spans="1:8">
      <c r="A102">
        <v>2009</v>
      </c>
      <c r="B102" t="s">
        <v>137</v>
      </c>
      <c r="C102" t="s">
        <v>125</v>
      </c>
      <c r="D102">
        <v>1178</v>
      </c>
      <c r="E102">
        <v>15152.760000000015</v>
      </c>
      <c r="F102">
        <v>30596</v>
      </c>
      <c r="G102">
        <v>6.6794684718434514</v>
      </c>
      <c r="H102" s="126">
        <f>F102*10000/Population!B73/365</f>
        <v>6.6794684718434514</v>
      </c>
    </row>
    <row r="103" spans="1:8">
      <c r="A103">
        <v>2009</v>
      </c>
      <c r="B103" t="s">
        <v>137</v>
      </c>
      <c r="C103" t="s">
        <v>126</v>
      </c>
      <c r="D103">
        <v>910</v>
      </c>
      <c r="E103">
        <v>18552.410000000018</v>
      </c>
      <c r="F103">
        <v>37063</v>
      </c>
      <c r="G103">
        <v>3.4212075266565583</v>
      </c>
      <c r="H103" s="126">
        <f>F103*10000/Population!B74/365</f>
        <v>3.4212075266565583</v>
      </c>
    </row>
    <row r="104" spans="1:8">
      <c r="A104">
        <v>2009</v>
      </c>
      <c r="B104" t="s">
        <v>137</v>
      </c>
      <c r="C104" t="s">
        <v>127</v>
      </c>
      <c r="D104">
        <v>1432</v>
      </c>
      <c r="E104">
        <v>30021.309999999972</v>
      </c>
      <c r="F104">
        <v>60143</v>
      </c>
      <c r="G104">
        <v>6.8564687424633481</v>
      </c>
      <c r="H104" s="126">
        <f>F104*10000/Population!B75/365</f>
        <v>6.8564687424633481</v>
      </c>
    </row>
    <row r="105" spans="1:8">
      <c r="A105">
        <v>2009</v>
      </c>
      <c r="B105" t="s">
        <v>137</v>
      </c>
      <c r="C105" t="s">
        <v>128</v>
      </c>
      <c r="D105">
        <v>1286</v>
      </c>
      <c r="E105">
        <v>26443.089999999986</v>
      </c>
      <c r="F105">
        <v>52894</v>
      </c>
      <c r="G105">
        <v>3.1310444262433901</v>
      </c>
      <c r="H105" s="126">
        <f>F105*10000/Population!B76/365</f>
        <v>3.1310444262433901</v>
      </c>
    </row>
    <row r="106" spans="1:8">
      <c r="A106">
        <v>2009</v>
      </c>
      <c r="B106" t="s">
        <v>137</v>
      </c>
      <c r="C106" t="s">
        <v>129</v>
      </c>
      <c r="D106">
        <v>7131</v>
      </c>
      <c r="E106">
        <v>112909.80999999985</v>
      </c>
      <c r="F106">
        <v>226052</v>
      </c>
      <c r="G106">
        <v>6.2510211742930908</v>
      </c>
      <c r="H106" s="126">
        <f>F106*10000/Population!B77/365</f>
        <v>6.2510211742930908</v>
      </c>
    </row>
    <row r="107" spans="1:8">
      <c r="A107">
        <v>2009</v>
      </c>
      <c r="B107" t="s">
        <v>137</v>
      </c>
      <c r="C107" t="s">
        <v>130</v>
      </c>
      <c r="D107">
        <v>1595</v>
      </c>
      <c r="E107">
        <v>28500.699999999997</v>
      </c>
      <c r="F107">
        <v>57031</v>
      </c>
      <c r="G107">
        <v>5.9608703888790906</v>
      </c>
      <c r="H107" s="126">
        <f>F107*10000/Population!B78/365</f>
        <v>5.9608703888790906</v>
      </c>
    </row>
    <row r="108" spans="1:8">
      <c r="A108">
        <v>2009</v>
      </c>
      <c r="B108" t="s">
        <v>137</v>
      </c>
      <c r="C108" t="s">
        <v>131</v>
      </c>
      <c r="D108">
        <v>2781</v>
      </c>
      <c r="E108">
        <v>51178.459999999985</v>
      </c>
      <c r="F108">
        <v>102290</v>
      </c>
      <c r="G108">
        <v>6.0552220385219622</v>
      </c>
      <c r="H108" s="126">
        <f>F108*10000/Population!B79/365</f>
        <v>6.0552220385219622</v>
      </c>
    </row>
    <row r="109" spans="1:8">
      <c r="A109">
        <v>2009</v>
      </c>
      <c r="B109" t="s">
        <v>137</v>
      </c>
      <c r="C109" t="s">
        <v>132</v>
      </c>
      <c r="D109">
        <v>5496</v>
      </c>
      <c r="E109">
        <v>107376.12999999987</v>
      </c>
      <c r="F109">
        <v>215618</v>
      </c>
      <c r="G109">
        <v>8.7263959514845606</v>
      </c>
      <c r="H109" s="126">
        <f>F109*10000/Population!B80/365</f>
        <v>8.7263959514845606</v>
      </c>
    </row>
    <row r="110" spans="1:8">
      <c r="A110">
        <v>2009</v>
      </c>
      <c r="B110" t="s">
        <v>137</v>
      </c>
      <c r="C110" t="s">
        <v>133</v>
      </c>
      <c r="D110">
        <v>59</v>
      </c>
      <c r="E110">
        <v>1377.0299999999997</v>
      </c>
      <c r="F110">
        <v>2734</v>
      </c>
      <c r="G110">
        <v>4.3322214915581894</v>
      </c>
      <c r="H110" s="126">
        <f>F110*10000/Population!B81/365</f>
        <v>4.3322214915581894</v>
      </c>
    </row>
    <row r="111" spans="1:8">
      <c r="A111">
        <v>2009</v>
      </c>
      <c r="B111" t="s">
        <v>137</v>
      </c>
      <c r="C111" t="s">
        <v>134</v>
      </c>
      <c r="D111">
        <v>17</v>
      </c>
      <c r="E111">
        <v>381.55999999999995</v>
      </c>
      <c r="F111">
        <v>760</v>
      </c>
      <c r="G111">
        <v>1.1352662236638775</v>
      </c>
      <c r="H111" s="126">
        <f>F111*10000/Population!B82/365</f>
        <v>1.1352662236638775</v>
      </c>
    </row>
    <row r="112" spans="1:8">
      <c r="A112">
        <v>2009</v>
      </c>
      <c r="B112" t="s">
        <v>137</v>
      </c>
      <c r="C112" t="s">
        <v>135</v>
      </c>
      <c r="D112">
        <v>2017</v>
      </c>
      <c r="E112">
        <v>39937.910000000047</v>
      </c>
      <c r="F112">
        <v>80175</v>
      </c>
      <c r="G112">
        <v>6.5613481964476241</v>
      </c>
      <c r="H112" s="126">
        <f>F112*10000/Population!B83/365</f>
        <v>6.5613481964476241</v>
      </c>
    </row>
    <row r="113" spans="1:8">
      <c r="A113">
        <v>2009</v>
      </c>
      <c r="B113" t="s">
        <v>137</v>
      </c>
      <c r="C113" t="s">
        <v>136</v>
      </c>
      <c r="D113">
        <v>103</v>
      </c>
      <c r="E113">
        <v>1908.6699999999994</v>
      </c>
      <c r="F113">
        <v>3796</v>
      </c>
      <c r="G113">
        <v>4.5879654137991883</v>
      </c>
      <c r="H113" s="126">
        <f>F113*10000/Population!B84/365</f>
        <v>4.5879654137991883</v>
      </c>
    </row>
    <row r="114" spans="1:8">
      <c r="A114">
        <v>2010</v>
      </c>
      <c r="B114" t="s">
        <v>122</v>
      </c>
      <c r="C114" t="s">
        <v>123</v>
      </c>
      <c r="D114">
        <v>1630</v>
      </c>
      <c r="E114">
        <v>35517.620000000003</v>
      </c>
      <c r="F114">
        <v>41801.462202027717</v>
      </c>
      <c r="G114">
        <v>3.7187884861820009</v>
      </c>
      <c r="H114" s="126">
        <f>F114*10000/Population!B88/365</f>
        <v>3.7187884861820009</v>
      </c>
    </row>
    <row r="115" spans="1:8">
      <c r="A115">
        <v>2010</v>
      </c>
      <c r="B115" t="s">
        <v>122</v>
      </c>
      <c r="C115" t="s">
        <v>124</v>
      </c>
      <c r="D115">
        <v>578</v>
      </c>
      <c r="E115">
        <v>9916.5600000000013</v>
      </c>
      <c r="F115">
        <v>11667.313241236696</v>
      </c>
      <c r="G115">
        <v>3.3987497880715432</v>
      </c>
      <c r="H115" s="126">
        <f>F115*10000/Population!B89/365</f>
        <v>3.3987497880715432</v>
      </c>
    </row>
    <row r="116" spans="1:8">
      <c r="A116">
        <v>2010</v>
      </c>
      <c r="B116" t="s">
        <v>122</v>
      </c>
      <c r="C116" t="s">
        <v>125</v>
      </c>
      <c r="D116">
        <v>762</v>
      </c>
      <c r="E116">
        <v>14030.689999999999</v>
      </c>
      <c r="F116">
        <v>16534.604504488005</v>
      </c>
      <c r="G116">
        <v>3.601091156607982</v>
      </c>
      <c r="H116" s="126">
        <f>F116*10000/Population!B90/365</f>
        <v>3.601091156607982</v>
      </c>
    </row>
    <row r="117" spans="1:8">
      <c r="A117">
        <v>2010</v>
      </c>
      <c r="B117" t="s">
        <v>122</v>
      </c>
      <c r="C117" t="s">
        <v>126</v>
      </c>
      <c r="D117">
        <v>988</v>
      </c>
      <c r="E117">
        <v>22999.48</v>
      </c>
      <c r="F117">
        <v>27113.507969517254</v>
      </c>
      <c r="G117">
        <v>2.4922526313042921</v>
      </c>
      <c r="H117" s="126">
        <f>F117*10000/Population!B91/365</f>
        <v>2.4922526313042921</v>
      </c>
    </row>
    <row r="118" spans="1:8">
      <c r="A118">
        <v>2010</v>
      </c>
      <c r="B118" t="s">
        <v>122</v>
      </c>
      <c r="C118" t="s">
        <v>127</v>
      </c>
      <c r="D118">
        <v>850</v>
      </c>
      <c r="E118">
        <v>19781.239999999998</v>
      </c>
      <c r="F118">
        <v>23363.097963539843</v>
      </c>
      <c r="G118">
        <v>2.6461488166810136</v>
      </c>
      <c r="H118" s="126">
        <f>F118*10000/Population!B92/365</f>
        <v>2.6461488166810136</v>
      </c>
    </row>
    <row r="119" spans="1:8">
      <c r="A119">
        <v>2010</v>
      </c>
      <c r="B119" t="s">
        <v>122</v>
      </c>
      <c r="C119" t="s">
        <v>128</v>
      </c>
      <c r="D119">
        <v>1935</v>
      </c>
      <c r="E119">
        <v>43706.42</v>
      </c>
      <c r="F119">
        <v>51214.866442113831</v>
      </c>
      <c r="G119">
        <v>2.996275922782631</v>
      </c>
      <c r="H119" s="126">
        <f>F119*10000/Population!B93/365</f>
        <v>2.996275922782631</v>
      </c>
    </row>
    <row r="120" spans="1:8">
      <c r="A120">
        <v>2010</v>
      </c>
      <c r="B120" t="s">
        <v>122</v>
      </c>
      <c r="C120" t="s">
        <v>129</v>
      </c>
      <c r="D120">
        <v>4536</v>
      </c>
      <c r="E120">
        <v>99857.73000000004</v>
      </c>
      <c r="F120">
        <v>117334.30347268806</v>
      </c>
      <c r="G120">
        <v>3.2196030792547328</v>
      </c>
      <c r="H120" s="126">
        <f>F120*10000/Population!B94/365</f>
        <v>3.2196030792547328</v>
      </c>
    </row>
    <row r="121" spans="1:8">
      <c r="A121">
        <v>2010</v>
      </c>
      <c r="B121" t="s">
        <v>122</v>
      </c>
      <c r="C121" t="s">
        <v>130</v>
      </c>
      <c r="D121">
        <v>995</v>
      </c>
      <c r="E121">
        <v>22715.020000000004</v>
      </c>
      <c r="F121">
        <v>26709.079738462027</v>
      </c>
      <c r="G121">
        <v>2.7765448143340796</v>
      </c>
      <c r="H121" s="126">
        <f>F121*10000/Population!B95/365</f>
        <v>2.7765448143340796</v>
      </c>
    </row>
    <row r="122" spans="1:8">
      <c r="A122">
        <v>2010</v>
      </c>
      <c r="B122" t="s">
        <v>122</v>
      </c>
      <c r="C122" t="s">
        <v>131</v>
      </c>
      <c r="D122">
        <v>3725</v>
      </c>
      <c r="E122">
        <v>83598.340000000011</v>
      </c>
      <c r="F122">
        <v>98291.711136011814</v>
      </c>
      <c r="G122">
        <v>5.7946230757936839</v>
      </c>
      <c r="H122" s="126">
        <f>F122*10000/Population!B96/365</f>
        <v>5.7946230757936839</v>
      </c>
    </row>
    <row r="123" spans="1:8">
      <c r="A123">
        <v>2010</v>
      </c>
      <c r="B123" t="s">
        <v>122</v>
      </c>
      <c r="C123" t="s">
        <v>132</v>
      </c>
      <c r="D123">
        <v>1379</v>
      </c>
      <c r="E123">
        <v>32480.58</v>
      </c>
      <c r="F123">
        <v>38023.912714098071</v>
      </c>
      <c r="G123">
        <v>1.5210708930950836</v>
      </c>
      <c r="H123" s="126">
        <f>F123*10000/Population!B97/365</f>
        <v>1.5210708930950836</v>
      </c>
    </row>
    <row r="124" spans="1:8">
      <c r="A124">
        <v>2010</v>
      </c>
      <c r="B124" t="s">
        <v>122</v>
      </c>
      <c r="C124" t="s">
        <v>133</v>
      </c>
      <c r="D124">
        <v>41</v>
      </c>
      <c r="E124">
        <v>958</v>
      </c>
      <c r="F124">
        <v>1116.548257495409</v>
      </c>
      <c r="G124">
        <v>1.7400661671815869</v>
      </c>
      <c r="H124" s="126">
        <f>F124*10000/Population!B98/365</f>
        <v>1.7400661671815869</v>
      </c>
    </row>
    <row r="125" spans="1:8">
      <c r="A125">
        <v>2010</v>
      </c>
      <c r="B125" t="s">
        <v>122</v>
      </c>
      <c r="C125" t="s">
        <v>134</v>
      </c>
      <c r="D125">
        <v>120</v>
      </c>
      <c r="E125">
        <v>2824</v>
      </c>
      <c r="F125">
        <v>3319.3417926377087</v>
      </c>
      <c r="G125">
        <v>4.8958746180979871</v>
      </c>
      <c r="H125" s="126">
        <f>F125*10000/Population!B99/365</f>
        <v>4.8958746180979871</v>
      </c>
    </row>
    <row r="126" spans="1:8">
      <c r="A126">
        <v>2010</v>
      </c>
      <c r="B126" t="s">
        <v>122</v>
      </c>
      <c r="C126" t="s">
        <v>135</v>
      </c>
      <c r="D126">
        <v>1889</v>
      </c>
      <c r="E126">
        <v>44331.540000000008</v>
      </c>
      <c r="F126">
        <v>52067.01287543647</v>
      </c>
      <c r="G126">
        <v>4.2247572299108125</v>
      </c>
      <c r="H126" s="126">
        <f>F126*10000/Population!B100/365</f>
        <v>4.2247572299108125</v>
      </c>
    </row>
    <row r="127" spans="1:8">
      <c r="A127">
        <v>2010</v>
      </c>
      <c r="B127" t="s">
        <v>122</v>
      </c>
      <c r="C127" t="s">
        <v>136</v>
      </c>
      <c r="D127">
        <v>165</v>
      </c>
      <c r="E127">
        <v>3773.71</v>
      </c>
      <c r="F127">
        <v>4398.2610751563889</v>
      </c>
      <c r="G127">
        <v>5.2562836828328097</v>
      </c>
      <c r="H127" s="126">
        <f>F127*10000/Population!B101/365</f>
        <v>5.2562836828328097</v>
      </c>
    </row>
    <row r="128" spans="1:8">
      <c r="A128">
        <v>2010</v>
      </c>
      <c r="B128" t="s">
        <v>137</v>
      </c>
      <c r="C128" t="s">
        <v>123</v>
      </c>
      <c r="D128">
        <v>1256</v>
      </c>
      <c r="E128">
        <v>22813.960000000014</v>
      </c>
      <c r="F128">
        <v>46400</v>
      </c>
      <c r="G128">
        <v>4.1278887548214671</v>
      </c>
      <c r="H128" s="126">
        <f>F128*10000/Population!B88/365</f>
        <v>4.1278887548214671</v>
      </c>
    </row>
    <row r="129" spans="1:8">
      <c r="A129">
        <v>2010</v>
      </c>
      <c r="B129" t="s">
        <v>137</v>
      </c>
      <c r="C129" t="s">
        <v>124</v>
      </c>
      <c r="D129">
        <v>707</v>
      </c>
      <c r="E129">
        <v>9796.89</v>
      </c>
      <c r="F129">
        <v>26002.5</v>
      </c>
      <c r="G129">
        <v>7.5746651810098093</v>
      </c>
      <c r="H129" s="126">
        <f>F129*10000/Population!B89/365</f>
        <v>7.5746651810098093</v>
      </c>
    </row>
    <row r="130" spans="1:8">
      <c r="A130">
        <v>2010</v>
      </c>
      <c r="B130" t="s">
        <v>137</v>
      </c>
      <c r="C130" t="s">
        <v>125</v>
      </c>
      <c r="D130">
        <v>1224</v>
      </c>
      <c r="E130">
        <v>15465.810000000005</v>
      </c>
      <c r="F130">
        <v>31410</v>
      </c>
      <c r="G130">
        <v>6.8408212121647711</v>
      </c>
      <c r="H130" s="126">
        <f>F130*10000/Population!B90/365</f>
        <v>6.8408212121647711</v>
      </c>
    </row>
    <row r="131" spans="1:8">
      <c r="A131">
        <v>2010</v>
      </c>
      <c r="B131" t="s">
        <v>137</v>
      </c>
      <c r="C131" t="s">
        <v>126</v>
      </c>
      <c r="D131">
        <v>859</v>
      </c>
      <c r="E131">
        <v>17350.560000000001</v>
      </c>
      <c r="F131">
        <v>35232</v>
      </c>
      <c r="G131">
        <v>3.2384981244341797</v>
      </c>
      <c r="H131" s="126">
        <f>F131*10000/Population!B91/365</f>
        <v>3.2384981244341797</v>
      </c>
    </row>
    <row r="132" spans="1:8">
      <c r="A132">
        <v>2010</v>
      </c>
      <c r="B132" t="s">
        <v>137</v>
      </c>
      <c r="C132" t="s">
        <v>127</v>
      </c>
      <c r="D132">
        <v>1315</v>
      </c>
      <c r="E132">
        <v>27739.39</v>
      </c>
      <c r="F132">
        <v>56645</v>
      </c>
      <c r="G132">
        <v>6.415720207774422</v>
      </c>
      <c r="H132" s="126">
        <f>F132*10000/Population!B92/365</f>
        <v>6.415720207774422</v>
      </c>
    </row>
    <row r="133" spans="1:8">
      <c r="A133">
        <v>2010</v>
      </c>
      <c r="B133" t="s">
        <v>137</v>
      </c>
      <c r="C133" t="s">
        <v>128</v>
      </c>
      <c r="D133">
        <v>1336</v>
      </c>
      <c r="E133">
        <v>25118.559999999994</v>
      </c>
      <c r="F133">
        <v>51188.5</v>
      </c>
      <c r="G133">
        <v>2.9947333797445781</v>
      </c>
      <c r="H133" s="126">
        <f>F133*10000/Population!B93/365</f>
        <v>2.9947333797445781</v>
      </c>
    </row>
    <row r="134" spans="1:8">
      <c r="A134">
        <v>2010</v>
      </c>
      <c r="B134" t="s">
        <v>137</v>
      </c>
      <c r="C134" t="s">
        <v>129</v>
      </c>
      <c r="D134">
        <v>7553</v>
      </c>
      <c r="E134">
        <v>112434.05999999968</v>
      </c>
      <c r="F134">
        <v>228992</v>
      </c>
      <c r="G134">
        <v>6.2834424929817123</v>
      </c>
      <c r="H134" s="126">
        <f>F134*10000/Population!B94/365</f>
        <v>6.2834424929817123</v>
      </c>
    </row>
    <row r="135" spans="1:8">
      <c r="A135">
        <v>2010</v>
      </c>
      <c r="B135" t="s">
        <v>137</v>
      </c>
      <c r="C135" t="s">
        <v>130</v>
      </c>
      <c r="D135">
        <v>1496</v>
      </c>
      <c r="E135">
        <v>27969.140000000003</v>
      </c>
      <c r="F135">
        <v>56621</v>
      </c>
      <c r="G135">
        <v>5.8860412066545607</v>
      </c>
      <c r="H135" s="126">
        <f>F135*10000/Population!B95/365</f>
        <v>5.8860412066545607</v>
      </c>
    </row>
    <row r="136" spans="1:8">
      <c r="A136">
        <v>2010</v>
      </c>
      <c r="B136" t="s">
        <v>137</v>
      </c>
      <c r="C136" t="s">
        <v>131</v>
      </c>
      <c r="D136">
        <v>2833</v>
      </c>
      <c r="E136">
        <v>52865.669999999831</v>
      </c>
      <c r="F136">
        <v>107045</v>
      </c>
      <c r="G136">
        <v>6.3106585487153719</v>
      </c>
      <c r="H136" s="126">
        <f>F136*10000/Population!B96/365</f>
        <v>6.3106585487153719</v>
      </c>
    </row>
    <row r="137" spans="1:8">
      <c r="A137">
        <v>2010</v>
      </c>
      <c r="B137" t="s">
        <v>137</v>
      </c>
      <c r="C137" t="s">
        <v>132</v>
      </c>
      <c r="D137">
        <v>5762</v>
      </c>
      <c r="E137">
        <v>109000.66</v>
      </c>
      <c r="F137">
        <v>222413</v>
      </c>
      <c r="G137">
        <v>8.8971890686179602</v>
      </c>
      <c r="H137" s="126">
        <f>F137*10000/Population!B97/365</f>
        <v>8.8971890686179602</v>
      </c>
    </row>
    <row r="138" spans="1:8">
      <c r="A138">
        <v>2010</v>
      </c>
      <c r="B138" t="s">
        <v>137</v>
      </c>
      <c r="C138" t="s">
        <v>133</v>
      </c>
      <c r="D138">
        <v>81</v>
      </c>
      <c r="E138">
        <v>2168.7699999999995</v>
      </c>
      <c r="F138">
        <v>4376</v>
      </c>
      <c r="G138">
        <v>6.8197048327021674</v>
      </c>
      <c r="H138" s="126">
        <f>F138*10000/Population!B98/365</f>
        <v>6.8197048327021674</v>
      </c>
    </row>
    <row r="139" spans="1:8">
      <c r="A139">
        <v>2010</v>
      </c>
      <c r="B139" t="s">
        <v>137</v>
      </c>
      <c r="C139" t="s">
        <v>134</v>
      </c>
      <c r="D139">
        <v>19</v>
      </c>
      <c r="E139">
        <v>386.59</v>
      </c>
      <c r="F139">
        <v>780</v>
      </c>
      <c r="G139">
        <v>1.150463688489832</v>
      </c>
      <c r="H139" s="126">
        <f>F139*10000/Population!B99/365</f>
        <v>1.150463688489832</v>
      </c>
    </row>
    <row r="140" spans="1:8">
      <c r="A140">
        <v>2010</v>
      </c>
      <c r="B140" t="s">
        <v>137</v>
      </c>
      <c r="C140" t="s">
        <v>135</v>
      </c>
      <c r="D140">
        <v>2006</v>
      </c>
      <c r="E140">
        <v>38690.219999999943</v>
      </c>
      <c r="F140">
        <v>78365</v>
      </c>
      <c r="G140">
        <v>6.3585960099921603</v>
      </c>
      <c r="H140" s="126">
        <f>F140*10000/Population!B100/365</f>
        <v>6.3585960099921603</v>
      </c>
    </row>
    <row r="141" spans="1:8">
      <c r="A141">
        <v>2010</v>
      </c>
      <c r="B141" t="s">
        <v>137</v>
      </c>
      <c r="C141" t="s">
        <v>136</v>
      </c>
      <c r="D141">
        <v>166</v>
      </c>
      <c r="E141">
        <v>2846.94</v>
      </c>
      <c r="F141">
        <v>5906</v>
      </c>
      <c r="G141">
        <v>7.0581556893383732</v>
      </c>
      <c r="H141" s="126">
        <f>F141*10000/Population!B101/365</f>
        <v>7.0581556893383732</v>
      </c>
    </row>
    <row r="142" spans="1:8">
      <c r="A142">
        <v>2011</v>
      </c>
      <c r="B142" t="s">
        <v>122</v>
      </c>
      <c r="C142" t="s">
        <v>123</v>
      </c>
      <c r="D142">
        <v>1564</v>
      </c>
      <c r="E142">
        <v>36596.329999999973</v>
      </c>
      <c r="F142">
        <v>41496.76740464977</v>
      </c>
      <c r="G142">
        <v>3.6750110296247804</v>
      </c>
      <c r="H142" s="126">
        <f>F142*10000/Population!B105/365</f>
        <v>3.6750110296247804</v>
      </c>
    </row>
    <row r="143" spans="1:8">
      <c r="A143">
        <v>2011</v>
      </c>
      <c r="B143" t="s">
        <v>122</v>
      </c>
      <c r="C143" t="s">
        <v>124</v>
      </c>
      <c r="D143">
        <v>545</v>
      </c>
      <c r="E143">
        <v>10639.01</v>
      </c>
      <c r="F143">
        <v>11943.20355776963</v>
      </c>
      <c r="G143">
        <v>3.4607197924616617</v>
      </c>
      <c r="H143" s="126">
        <f>F143*10000/Population!B106/365</f>
        <v>3.4607197924616617</v>
      </c>
    </row>
    <row r="144" spans="1:8">
      <c r="A144">
        <v>2011</v>
      </c>
      <c r="B144" t="s">
        <v>122</v>
      </c>
      <c r="C144" t="s">
        <v>125</v>
      </c>
      <c r="D144">
        <v>671</v>
      </c>
      <c r="E144">
        <v>12891.290000000003</v>
      </c>
      <c r="F144">
        <v>14796.678660208676</v>
      </c>
      <c r="G144">
        <v>3.2088880691828208</v>
      </c>
      <c r="H144" s="126">
        <f>F144*10000/Population!B107/365</f>
        <v>3.2088880691828208</v>
      </c>
    </row>
    <row r="145" spans="1:8">
      <c r="A145">
        <v>2011</v>
      </c>
      <c r="B145" t="s">
        <v>122</v>
      </c>
      <c r="C145" t="s">
        <v>126</v>
      </c>
      <c r="D145">
        <v>1066</v>
      </c>
      <c r="E145">
        <v>26501.209999999959</v>
      </c>
      <c r="F145">
        <v>29915.368106280293</v>
      </c>
      <c r="G145">
        <v>2.7246043275893412</v>
      </c>
      <c r="H145" s="126">
        <f>F145*10000/Population!B108/365</f>
        <v>2.7246043275893412</v>
      </c>
    </row>
    <row r="146" spans="1:8">
      <c r="A146">
        <v>2011</v>
      </c>
      <c r="B146" t="s">
        <v>122</v>
      </c>
      <c r="C146" t="s">
        <v>127</v>
      </c>
      <c r="D146">
        <v>790</v>
      </c>
      <c r="E146">
        <v>19001.429999999982</v>
      </c>
      <c r="F146">
        <v>21635.328612506499</v>
      </c>
      <c r="G146" s="126">
        <v>2.425034382621404</v>
      </c>
      <c r="H146" s="126">
        <f>F146*10000/Population!B109/365</f>
        <v>2.425034382621404</v>
      </c>
    </row>
    <row r="147" spans="1:8">
      <c r="A147">
        <v>2011</v>
      </c>
      <c r="B147" t="s">
        <v>122</v>
      </c>
      <c r="C147" t="s">
        <v>128</v>
      </c>
      <c r="D147">
        <v>1994</v>
      </c>
      <c r="E147">
        <v>45317.270000000019</v>
      </c>
      <c r="F147">
        <v>51361.885844345918</v>
      </c>
      <c r="G147">
        <v>2.9754654103170775</v>
      </c>
      <c r="H147" s="126">
        <f>F147*10000/Population!B110/365</f>
        <v>2.9754654103170775</v>
      </c>
    </row>
    <row r="148" spans="1:8">
      <c r="A148">
        <v>2011</v>
      </c>
      <c r="B148" t="s">
        <v>122</v>
      </c>
      <c r="C148" t="s">
        <v>129</v>
      </c>
      <c r="D148">
        <v>5624</v>
      </c>
      <c r="E148">
        <v>125753.80000000083</v>
      </c>
      <c r="F148">
        <v>142583.17918218591</v>
      </c>
      <c r="G148">
        <v>3.877835964537927</v>
      </c>
      <c r="H148" s="126">
        <f>F148*10000/Population!B111/365</f>
        <v>3.877835964537927</v>
      </c>
    </row>
    <row r="149" spans="1:8">
      <c r="A149">
        <v>2011</v>
      </c>
      <c r="B149" t="s">
        <v>122</v>
      </c>
      <c r="C149" t="s">
        <v>130</v>
      </c>
      <c r="D149">
        <v>988</v>
      </c>
      <c r="E149">
        <v>22943.989999999976</v>
      </c>
      <c r="F149">
        <v>25888.901283880714</v>
      </c>
      <c r="G149">
        <v>2.6668257096082333</v>
      </c>
      <c r="H149" s="126">
        <f>F149*10000/Population!B112/365</f>
        <v>2.6668257096082333</v>
      </c>
    </row>
    <row r="150" spans="1:8">
      <c r="A150">
        <v>2011</v>
      </c>
      <c r="B150" t="s">
        <v>122</v>
      </c>
      <c r="C150" t="s">
        <v>131</v>
      </c>
      <c r="D150">
        <v>3736</v>
      </c>
      <c r="E150">
        <v>86448.63000000047</v>
      </c>
      <c r="F150">
        <v>97800.869462421135</v>
      </c>
      <c r="G150">
        <v>5.7396021670867334</v>
      </c>
      <c r="H150" s="126">
        <f>F150*10000/Population!B113/365</f>
        <v>5.7396021670867334</v>
      </c>
    </row>
    <row r="151" spans="1:8">
      <c r="A151">
        <v>2011</v>
      </c>
      <c r="B151" t="s">
        <v>122</v>
      </c>
      <c r="C151" t="s">
        <v>132</v>
      </c>
      <c r="D151">
        <v>1581</v>
      </c>
      <c r="E151">
        <v>36706.099999999969</v>
      </c>
      <c r="F151">
        <v>41636.29431186436</v>
      </c>
      <c r="G151">
        <v>1.64281820606058</v>
      </c>
      <c r="H151" s="126">
        <f>F151*10000/Population!B114/365</f>
        <v>1.64281820606058</v>
      </c>
    </row>
    <row r="152" spans="1:8">
      <c r="A152">
        <v>2011</v>
      </c>
      <c r="B152" t="s">
        <v>122</v>
      </c>
      <c r="C152" t="s">
        <v>133</v>
      </c>
      <c r="D152">
        <v>59</v>
      </c>
      <c r="E152">
        <v>1281.77</v>
      </c>
      <c r="F152">
        <v>1457.5400307358793</v>
      </c>
      <c r="G152">
        <v>2.2405096550415147</v>
      </c>
      <c r="H152" s="126">
        <f>F152*10000/Population!B115/365</f>
        <v>2.2405096550415147</v>
      </c>
    </row>
    <row r="153" spans="1:8">
      <c r="A153">
        <v>2011</v>
      </c>
      <c r="B153" t="s">
        <v>122</v>
      </c>
      <c r="C153" t="s">
        <v>134</v>
      </c>
      <c r="D153">
        <v>121</v>
      </c>
      <c r="E153">
        <v>2970.0000000000005</v>
      </c>
      <c r="F153">
        <v>3363.6307631855429</v>
      </c>
      <c r="G153">
        <v>4.9109654934471312</v>
      </c>
      <c r="H153" s="126">
        <f>F153*10000/Population!B116/365</f>
        <v>4.9109654934471312</v>
      </c>
    </row>
    <row r="154" spans="1:8">
      <c r="A154">
        <v>2011</v>
      </c>
      <c r="B154" t="s">
        <v>122</v>
      </c>
      <c r="C154" t="s">
        <v>135</v>
      </c>
      <c r="D154">
        <v>1915</v>
      </c>
      <c r="E154">
        <v>46135.930000000058</v>
      </c>
      <c r="F154">
        <v>52366.046676579004</v>
      </c>
      <c r="G154">
        <v>4.2045043763289813</v>
      </c>
      <c r="H154" s="126">
        <f>F154*10000/Population!B117/365</f>
        <v>4.2045043763289813</v>
      </c>
    </row>
    <row r="155" spans="1:8">
      <c r="A155">
        <v>2011</v>
      </c>
      <c r="B155" t="s">
        <v>122</v>
      </c>
      <c r="C155" t="s">
        <v>136</v>
      </c>
      <c r="D155">
        <v>186</v>
      </c>
      <c r="E155">
        <v>4068.49</v>
      </c>
      <c r="F155">
        <v>4654.1714049760185</v>
      </c>
      <c r="G155">
        <v>5.5355565592276417</v>
      </c>
      <c r="H155" s="126">
        <f>F155*10000/Population!B118/365</f>
        <v>5.5355565592276417</v>
      </c>
    </row>
    <row r="156" spans="1:8">
      <c r="A156">
        <v>2011</v>
      </c>
      <c r="B156" t="s">
        <v>137</v>
      </c>
      <c r="C156" t="s">
        <v>123</v>
      </c>
      <c r="D156">
        <v>1216</v>
      </c>
      <c r="E156">
        <v>23070.6</v>
      </c>
      <c r="F156">
        <v>47415</v>
      </c>
      <c r="G156">
        <v>4.1991378815240896</v>
      </c>
      <c r="H156" s="126">
        <f>F156*10000/Population!B105/365</f>
        <v>4.1991378815240896</v>
      </c>
    </row>
    <row r="157" spans="1:8">
      <c r="A157">
        <v>2011</v>
      </c>
      <c r="B157" t="s">
        <v>137</v>
      </c>
      <c r="C157" t="s">
        <v>124</v>
      </c>
      <c r="D157">
        <v>687</v>
      </c>
      <c r="E157">
        <v>10074.579999999998</v>
      </c>
      <c r="F157">
        <v>20979</v>
      </c>
      <c r="G157">
        <v>6.0789753917257672</v>
      </c>
      <c r="H157" s="126">
        <f>F157*10000/Population!B106/365</f>
        <v>6.0789753917257672</v>
      </c>
    </row>
    <row r="158" spans="1:8">
      <c r="A158">
        <v>2011</v>
      </c>
      <c r="B158" t="s">
        <v>137</v>
      </c>
      <c r="C158" t="s">
        <v>125</v>
      </c>
      <c r="D158">
        <v>1270</v>
      </c>
      <c r="E158">
        <v>15533.189999999995</v>
      </c>
      <c r="F158">
        <v>31493</v>
      </c>
      <c r="G158">
        <v>6.8297429635029578</v>
      </c>
      <c r="H158" s="126">
        <f>F158*10000/Population!B107/365</f>
        <v>6.8297429635029578</v>
      </c>
    </row>
    <row r="159" spans="1:8">
      <c r="A159">
        <v>2011</v>
      </c>
      <c r="B159" t="s">
        <v>137</v>
      </c>
      <c r="C159" t="s">
        <v>126</v>
      </c>
      <c r="D159">
        <v>768</v>
      </c>
      <c r="E159">
        <v>16073.320000000018</v>
      </c>
      <c r="F159">
        <v>32635</v>
      </c>
      <c r="G159">
        <v>2.9723004549026837</v>
      </c>
      <c r="H159" s="126">
        <f>F159*10000/Population!B108/365</f>
        <v>2.9723004549026837</v>
      </c>
    </row>
    <row r="160" spans="1:8">
      <c r="A160">
        <v>2011</v>
      </c>
      <c r="B160" t="s">
        <v>137</v>
      </c>
      <c r="C160" t="s">
        <v>127</v>
      </c>
      <c r="D160">
        <v>1306</v>
      </c>
      <c r="E160">
        <v>27129.32999999998</v>
      </c>
      <c r="F160">
        <v>55041</v>
      </c>
      <c r="G160">
        <v>6.169368621316317</v>
      </c>
      <c r="H160" s="126">
        <f>F160*10000/Population!B109/365</f>
        <v>6.169368621316317</v>
      </c>
    </row>
    <row r="161" spans="1:8">
      <c r="A161">
        <v>2011</v>
      </c>
      <c r="B161" t="s">
        <v>137</v>
      </c>
      <c r="C161" t="s">
        <v>128</v>
      </c>
      <c r="D161">
        <v>1331</v>
      </c>
      <c r="E161">
        <v>25872.149999999936</v>
      </c>
      <c r="F161">
        <v>52344</v>
      </c>
      <c r="G161">
        <v>3.0323606479255143</v>
      </c>
      <c r="H161" s="126">
        <f>F161*10000/Population!B110/365</f>
        <v>3.0323606479255143</v>
      </c>
    </row>
    <row r="162" spans="1:8">
      <c r="A162">
        <v>2011</v>
      </c>
      <c r="B162" t="s">
        <v>137</v>
      </c>
      <c r="C162" t="s">
        <v>129</v>
      </c>
      <c r="D162">
        <v>7598</v>
      </c>
      <c r="E162">
        <v>108893.87999999974</v>
      </c>
      <c r="F162">
        <v>221131</v>
      </c>
      <c r="G162">
        <v>6.0141017306014177</v>
      </c>
      <c r="H162" s="126">
        <f>F162*10000/Population!B111/365</f>
        <v>6.0141017306014177</v>
      </c>
    </row>
    <row r="163" spans="1:8">
      <c r="A163">
        <v>2011</v>
      </c>
      <c r="B163" t="s">
        <v>137</v>
      </c>
      <c r="C163" t="s">
        <v>130</v>
      </c>
      <c r="D163">
        <v>1426</v>
      </c>
      <c r="E163">
        <v>26929.979999999996</v>
      </c>
      <c r="F163">
        <v>54723</v>
      </c>
      <c r="G163">
        <v>5.6370373430160354</v>
      </c>
      <c r="H163" s="126">
        <f>F163*10000/Population!B112/365</f>
        <v>5.6370373430160354</v>
      </c>
    </row>
    <row r="164" spans="1:8">
      <c r="A164">
        <v>2011</v>
      </c>
      <c r="B164" t="s">
        <v>137</v>
      </c>
      <c r="C164" t="s">
        <v>131</v>
      </c>
      <c r="D164">
        <v>3005</v>
      </c>
      <c r="E164">
        <v>58612.379999999626</v>
      </c>
      <c r="F164">
        <v>118641</v>
      </c>
      <c r="G164">
        <v>6.9626389258940611</v>
      </c>
      <c r="H164" s="126">
        <f>F164*10000/Population!B113/365</f>
        <v>6.9626389258940611</v>
      </c>
    </row>
    <row r="165" spans="1:8">
      <c r="A165">
        <v>2011</v>
      </c>
      <c r="B165" t="s">
        <v>137</v>
      </c>
      <c r="C165" t="s">
        <v>132</v>
      </c>
      <c r="D165">
        <v>6117</v>
      </c>
      <c r="E165">
        <v>113085.41999999984</v>
      </c>
      <c r="F165">
        <v>230491.5</v>
      </c>
      <c r="G165">
        <v>9.0943643953038684</v>
      </c>
      <c r="H165" s="126">
        <f>F165*10000/Population!B114/365</f>
        <v>9.0943643953038684</v>
      </c>
    </row>
    <row r="166" spans="1:8">
      <c r="A166">
        <v>2011</v>
      </c>
      <c r="B166" t="s">
        <v>137</v>
      </c>
      <c r="C166" t="s">
        <v>133</v>
      </c>
      <c r="D166">
        <v>41</v>
      </c>
      <c r="E166">
        <v>1002.6399999999998</v>
      </c>
      <c r="F166">
        <v>2037</v>
      </c>
      <c r="G166">
        <v>3.1312472186546705</v>
      </c>
      <c r="H166" s="126">
        <f>F166*10000/Population!B115/365</f>
        <v>3.1312472186546705</v>
      </c>
    </row>
    <row r="167" spans="1:8">
      <c r="A167">
        <v>2011</v>
      </c>
      <c r="B167" t="s">
        <v>137</v>
      </c>
      <c r="C167" t="s">
        <v>134</v>
      </c>
      <c r="D167">
        <v>15</v>
      </c>
      <c r="E167">
        <v>293.40999999999997</v>
      </c>
      <c r="F167">
        <v>620</v>
      </c>
      <c r="G167">
        <v>0.90521190353653147</v>
      </c>
      <c r="H167" s="126">
        <f>F167*10000/Population!B116/365</f>
        <v>0.90521190353653147</v>
      </c>
    </row>
    <row r="168" spans="1:8">
      <c r="A168">
        <v>2011</v>
      </c>
      <c r="B168" t="s">
        <v>137</v>
      </c>
      <c r="C168" t="s">
        <v>135</v>
      </c>
      <c r="D168">
        <v>1836</v>
      </c>
      <c r="E168">
        <v>35346.119999999952</v>
      </c>
      <c r="F168">
        <v>71590.5</v>
      </c>
      <c r="G168">
        <v>5.7480483950338943</v>
      </c>
      <c r="H168" s="126">
        <f>F168*10000/Population!B117/365</f>
        <v>5.7480483950338943</v>
      </c>
    </row>
    <row r="169" spans="1:8">
      <c r="A169">
        <v>2011</v>
      </c>
      <c r="B169" t="s">
        <v>137</v>
      </c>
      <c r="C169" t="s">
        <v>136</v>
      </c>
      <c r="D169">
        <v>181</v>
      </c>
      <c r="E169">
        <v>3270.66</v>
      </c>
      <c r="F169">
        <v>6599</v>
      </c>
      <c r="G169">
        <v>7.8486876730169399</v>
      </c>
      <c r="H169" s="126">
        <f>F169*10000/Population!B118/365</f>
        <v>7.8486876730169399</v>
      </c>
    </row>
    <row r="170" spans="1:8">
      <c r="A170">
        <v>2012</v>
      </c>
      <c r="B170" t="s">
        <v>122</v>
      </c>
      <c r="C170" t="s">
        <v>123</v>
      </c>
      <c r="D170">
        <v>1566</v>
      </c>
      <c r="E170">
        <v>42278.639999999985</v>
      </c>
      <c r="F170">
        <v>41314.783025669371</v>
      </c>
      <c r="G170">
        <v>3.6604324423549186</v>
      </c>
      <c r="H170" s="126">
        <f>F170*10000/Population!B122/365</f>
        <v>3.6604324423549186</v>
      </c>
    </row>
    <row r="171" spans="1:8">
      <c r="A171">
        <v>2012</v>
      </c>
      <c r="B171" t="s">
        <v>122</v>
      </c>
      <c r="C171" t="s">
        <v>124</v>
      </c>
      <c r="D171">
        <v>644</v>
      </c>
      <c r="E171">
        <v>15282.349999999989</v>
      </c>
      <c r="F171">
        <v>14856.951620127167</v>
      </c>
      <c r="G171">
        <v>4.3034283492566789</v>
      </c>
      <c r="H171" s="126">
        <f>F171*10000/Population!B123/365</f>
        <v>4.3034283492566789</v>
      </c>
    </row>
    <row r="172" spans="1:8">
      <c r="A172">
        <v>2012</v>
      </c>
      <c r="B172" t="s">
        <v>122</v>
      </c>
      <c r="C172" t="s">
        <v>125</v>
      </c>
      <c r="D172">
        <v>776</v>
      </c>
      <c r="E172">
        <v>17143.899999999994</v>
      </c>
      <c r="F172">
        <v>16963.341719377742</v>
      </c>
      <c r="G172">
        <v>3.6819974980758499</v>
      </c>
      <c r="H172" s="126">
        <f>F172*10000/Population!B124/365</f>
        <v>3.6819974980758499</v>
      </c>
    </row>
    <row r="173" spans="1:8">
      <c r="A173">
        <v>2012</v>
      </c>
      <c r="B173" t="s">
        <v>122</v>
      </c>
      <c r="C173" t="s">
        <v>126</v>
      </c>
      <c r="D173">
        <v>1150</v>
      </c>
      <c r="E173">
        <v>34347.53999999995</v>
      </c>
      <c r="F173">
        <v>33671.77210827158</v>
      </c>
      <c r="G173">
        <v>3.0562821089716068</v>
      </c>
      <c r="H173" s="126">
        <f>F173*10000/Population!B125/365</f>
        <v>3.0562821089716068</v>
      </c>
    </row>
    <row r="174" spans="1:8">
      <c r="A174">
        <v>2012</v>
      </c>
      <c r="B174" t="s">
        <v>122</v>
      </c>
      <c r="C174" t="s">
        <v>127</v>
      </c>
      <c r="D174">
        <v>690</v>
      </c>
      <c r="E174">
        <v>18833.989999999969</v>
      </c>
      <c r="F174">
        <v>18311.158323079733</v>
      </c>
      <c r="G174">
        <v>2.0427860548542869</v>
      </c>
      <c r="H174" s="126">
        <f>F174*10000/Population!B126/365</f>
        <v>2.0427860548542869</v>
      </c>
    </row>
    <row r="175" spans="1:8">
      <c r="A175">
        <v>2012</v>
      </c>
      <c r="B175" t="s">
        <v>122</v>
      </c>
      <c r="C175" t="s">
        <v>128</v>
      </c>
      <c r="D175">
        <v>2227</v>
      </c>
      <c r="E175">
        <v>59086.250000000291</v>
      </c>
      <c r="F175">
        <v>57569.334716392317</v>
      </c>
      <c r="G175">
        <v>3.3129212394020584</v>
      </c>
      <c r="H175" s="126">
        <f>F175*10000/Population!B127/365</f>
        <v>3.3129212394020584</v>
      </c>
    </row>
    <row r="176" spans="1:8">
      <c r="A176">
        <v>2012</v>
      </c>
      <c r="B176" t="s">
        <v>122</v>
      </c>
      <c r="C176" t="s">
        <v>129</v>
      </c>
      <c r="D176">
        <v>6404</v>
      </c>
      <c r="E176">
        <v>162236.64999999991</v>
      </c>
      <c r="F176">
        <v>158233.66927461064</v>
      </c>
      <c r="G176">
        <v>4.587495009214007</v>
      </c>
      <c r="H176" s="126">
        <f>F176*10000/Population!B128/365</f>
        <v>4.587495009214007</v>
      </c>
    </row>
    <row r="177" spans="1:8">
      <c r="A177">
        <v>2012</v>
      </c>
      <c r="B177" t="s">
        <v>122</v>
      </c>
      <c r="C177" t="s">
        <v>130</v>
      </c>
      <c r="D177">
        <v>996</v>
      </c>
      <c r="E177">
        <v>26087.159999999953</v>
      </c>
      <c r="F177">
        <v>25467.656564008415</v>
      </c>
      <c r="G177">
        <v>2.6344477162976028</v>
      </c>
      <c r="H177" s="126">
        <f>F177*10000/Population!B129/365</f>
        <v>2.6344477162976028</v>
      </c>
    </row>
    <row r="178" spans="1:8">
      <c r="A178">
        <v>2012</v>
      </c>
      <c r="B178" t="s">
        <v>122</v>
      </c>
      <c r="C178" t="s">
        <v>131</v>
      </c>
      <c r="D178">
        <v>4037</v>
      </c>
      <c r="E178">
        <v>107054.2500000009</v>
      </c>
      <c r="F178">
        <v>104717.44136290108</v>
      </c>
      <c r="G178">
        <v>5.3893380500577921</v>
      </c>
      <c r="H178" s="126">
        <f>F178*10000/Population!B130/365</f>
        <v>5.3893380500577921</v>
      </c>
    </row>
    <row r="179" spans="1:8">
      <c r="A179">
        <v>2012</v>
      </c>
      <c r="B179" t="s">
        <v>122</v>
      </c>
      <c r="C179" t="s">
        <v>132</v>
      </c>
      <c r="D179">
        <v>1699</v>
      </c>
      <c r="E179">
        <v>44521.890000000014</v>
      </c>
      <c r="F179">
        <v>43619.640992938781</v>
      </c>
      <c r="G179">
        <v>1.7062492162929359</v>
      </c>
      <c r="H179" s="126">
        <f>F179*10000/Population!B131/365</f>
        <v>1.7062492162929359</v>
      </c>
    </row>
    <row r="180" spans="1:8">
      <c r="A180">
        <v>2012</v>
      </c>
      <c r="B180" t="s">
        <v>122</v>
      </c>
      <c r="C180" t="s">
        <v>133</v>
      </c>
      <c r="D180">
        <v>36</v>
      </c>
      <c r="E180">
        <v>954.51</v>
      </c>
      <c r="F180">
        <v>927.07138349752995</v>
      </c>
      <c r="G180">
        <v>1.4143677461985578</v>
      </c>
      <c r="H180" s="126">
        <f>F180*10000/Population!B132/365</f>
        <v>1.4143677461985578</v>
      </c>
    </row>
    <row r="181" spans="1:8">
      <c r="A181">
        <v>2012</v>
      </c>
      <c r="B181" t="s">
        <v>122</v>
      </c>
      <c r="C181" t="s">
        <v>134</v>
      </c>
      <c r="D181">
        <v>135</v>
      </c>
      <c r="E181">
        <v>3723.9400000000005</v>
      </c>
      <c r="F181">
        <v>3616.877094776733</v>
      </c>
      <c r="G181">
        <v>5.2689170598483566</v>
      </c>
      <c r="H181" s="126">
        <f>F181*10000/Population!B133/365</f>
        <v>5.2689170598483566</v>
      </c>
    </row>
    <row r="182" spans="1:8">
      <c r="A182">
        <v>2012</v>
      </c>
      <c r="B182" t="s">
        <v>122</v>
      </c>
      <c r="C182" t="s">
        <v>135</v>
      </c>
      <c r="D182">
        <v>2020</v>
      </c>
      <c r="E182">
        <v>55051.610000000161</v>
      </c>
      <c r="F182">
        <v>53599.311356457954</v>
      </c>
      <c r="G182">
        <v>4.2803426774939926</v>
      </c>
      <c r="H182" s="126">
        <f>F182*10000/Population!B134/365</f>
        <v>4.2803426774939926</v>
      </c>
    </row>
    <row r="183" spans="1:8">
      <c r="A183">
        <v>2012</v>
      </c>
      <c r="B183" t="s">
        <v>122</v>
      </c>
      <c r="C183" t="s">
        <v>136</v>
      </c>
      <c r="D183">
        <v>136</v>
      </c>
      <c r="E183">
        <v>3637.5600000000004</v>
      </c>
      <c r="F183">
        <v>3532.9611505808366</v>
      </c>
      <c r="G183">
        <v>4.2100585524899703</v>
      </c>
      <c r="H183" s="126">
        <f>F183*10000/Population!B135/365</f>
        <v>4.2100585524899703</v>
      </c>
    </row>
    <row r="184" spans="1:8">
      <c r="A184">
        <v>2012</v>
      </c>
      <c r="B184" t="s">
        <v>137</v>
      </c>
      <c r="C184" t="s">
        <v>123</v>
      </c>
      <c r="D184">
        <v>1283</v>
      </c>
      <c r="E184">
        <v>23495.240000000027</v>
      </c>
      <c r="F184">
        <v>47745</v>
      </c>
      <c r="G184">
        <v>4.2301407428825302</v>
      </c>
      <c r="H184" s="126">
        <f>F184*10000/Population!B122/365</f>
        <v>4.2301407428825302</v>
      </c>
    </row>
    <row r="185" spans="1:8">
      <c r="A185">
        <v>2012</v>
      </c>
      <c r="B185" t="s">
        <v>137</v>
      </c>
      <c r="C185" t="s">
        <v>124</v>
      </c>
      <c r="D185">
        <v>584</v>
      </c>
      <c r="E185">
        <v>9098.6400000000049</v>
      </c>
      <c r="F185">
        <v>18415</v>
      </c>
      <c r="G185">
        <v>5.3340439598795308</v>
      </c>
      <c r="H185" s="126">
        <f>F185*10000/Population!B123/365</f>
        <v>5.3340439598795308</v>
      </c>
    </row>
    <row r="186" spans="1:8">
      <c r="A186">
        <v>2012</v>
      </c>
      <c r="B186" t="s">
        <v>137</v>
      </c>
      <c r="C186" t="s">
        <v>125</v>
      </c>
      <c r="D186">
        <v>1436</v>
      </c>
      <c r="E186">
        <v>15849.679999999995</v>
      </c>
      <c r="F186">
        <v>32186</v>
      </c>
      <c r="G186">
        <v>6.9861689656167885</v>
      </c>
      <c r="H186" s="126">
        <f>F186*10000/Population!B124/365</f>
        <v>6.9861689656167885</v>
      </c>
    </row>
    <row r="187" spans="1:8">
      <c r="A187">
        <v>2012</v>
      </c>
      <c r="B187" t="s">
        <v>137</v>
      </c>
      <c r="C187" t="s">
        <v>126</v>
      </c>
      <c r="D187">
        <v>746</v>
      </c>
      <c r="E187">
        <v>14962.93</v>
      </c>
      <c r="F187">
        <v>30247</v>
      </c>
      <c r="G187">
        <v>2.7454261882271167</v>
      </c>
      <c r="H187" s="126">
        <f>F187*10000/Population!B125/365</f>
        <v>2.7454261882271167</v>
      </c>
    </row>
    <row r="188" spans="1:8">
      <c r="A188">
        <v>2012</v>
      </c>
      <c r="B188" t="s">
        <v>137</v>
      </c>
      <c r="C188" t="s">
        <v>127</v>
      </c>
      <c r="D188">
        <v>1342</v>
      </c>
      <c r="E188">
        <v>27325.319999999971</v>
      </c>
      <c r="F188">
        <v>55358</v>
      </c>
      <c r="G188">
        <v>6.1757180200932282</v>
      </c>
      <c r="H188" s="126">
        <f>F188*10000/Population!B126/365</f>
        <v>6.1757180200932282</v>
      </c>
    </row>
    <row r="189" spans="1:8">
      <c r="A189">
        <v>2012</v>
      </c>
      <c r="B189" t="s">
        <v>137</v>
      </c>
      <c r="C189" t="s">
        <v>128</v>
      </c>
      <c r="D189">
        <v>1333</v>
      </c>
      <c r="E189">
        <v>26238.779999999995</v>
      </c>
      <c r="F189">
        <v>53068.5</v>
      </c>
      <c r="G189">
        <v>3.0539133665400411</v>
      </c>
      <c r="H189" s="126">
        <f>F189*10000/Population!B127/365</f>
        <v>3.0539133665400411</v>
      </c>
    </row>
    <row r="190" spans="1:8">
      <c r="A190">
        <v>2012</v>
      </c>
      <c r="B190" t="s">
        <v>137</v>
      </c>
      <c r="C190" t="s">
        <v>129</v>
      </c>
      <c r="D190">
        <v>6848</v>
      </c>
      <c r="E190">
        <v>98732.009999999704</v>
      </c>
      <c r="F190">
        <v>200190</v>
      </c>
      <c r="G190">
        <v>5.8038888316540431</v>
      </c>
      <c r="H190" s="126">
        <f>F190*10000/Population!B128/365</f>
        <v>5.8038888316540431</v>
      </c>
    </row>
    <row r="191" spans="1:8">
      <c r="A191">
        <v>2012</v>
      </c>
      <c r="B191" t="s">
        <v>137</v>
      </c>
      <c r="C191" t="s">
        <v>130</v>
      </c>
      <c r="D191">
        <v>1341</v>
      </c>
      <c r="E191">
        <v>24900.579999999991</v>
      </c>
      <c r="F191">
        <v>50622</v>
      </c>
      <c r="G191">
        <v>5.2364854206054696</v>
      </c>
      <c r="H191" s="126">
        <f>F191*10000/Population!B129/365</f>
        <v>5.2364854206054696</v>
      </c>
    </row>
    <row r="192" spans="1:8">
      <c r="A192">
        <v>2012</v>
      </c>
      <c r="B192" t="s">
        <v>137</v>
      </c>
      <c r="C192" t="s">
        <v>131</v>
      </c>
      <c r="D192">
        <v>2838</v>
      </c>
      <c r="E192">
        <v>53365.639999999759</v>
      </c>
      <c r="F192">
        <v>108038</v>
      </c>
      <c r="G192">
        <v>5.5602323421399253</v>
      </c>
      <c r="H192" s="126">
        <f>F192*10000/Population!B130/365</f>
        <v>5.5602323421399253</v>
      </c>
    </row>
    <row r="193" spans="1:8">
      <c r="A193">
        <v>2012</v>
      </c>
      <c r="B193" t="s">
        <v>137</v>
      </c>
      <c r="C193" t="s">
        <v>132</v>
      </c>
      <c r="D193">
        <v>6390</v>
      </c>
      <c r="E193">
        <v>115992.38999999975</v>
      </c>
      <c r="F193">
        <v>236480.5</v>
      </c>
      <c r="G193">
        <v>9.2502977697335922</v>
      </c>
      <c r="H193" s="126">
        <f>F193*10000/Population!B131/365</f>
        <v>9.2502977697335922</v>
      </c>
    </row>
    <row r="194" spans="1:8">
      <c r="A194">
        <v>2012</v>
      </c>
      <c r="B194" t="s">
        <v>137</v>
      </c>
      <c r="C194" t="s">
        <v>133</v>
      </c>
      <c r="D194">
        <v>36</v>
      </c>
      <c r="E194">
        <v>874.74999999999989</v>
      </c>
      <c r="F194">
        <v>1765</v>
      </c>
      <c r="G194">
        <v>2.6927366289988663</v>
      </c>
      <c r="H194" s="126">
        <f>F194*10000/Population!B132/365</f>
        <v>2.6927366289988663</v>
      </c>
    </row>
    <row r="195" spans="1:8">
      <c r="A195">
        <v>2012</v>
      </c>
      <c r="B195" t="s">
        <v>137</v>
      </c>
      <c r="C195" t="s">
        <v>134</v>
      </c>
      <c r="D195">
        <v>16</v>
      </c>
      <c r="E195">
        <v>288.45999999999998</v>
      </c>
      <c r="F195">
        <v>582</v>
      </c>
      <c r="G195">
        <v>0.84783354492752994</v>
      </c>
      <c r="H195" s="126">
        <f>F195*10000/Population!B133/365</f>
        <v>0.84783354492752994</v>
      </c>
    </row>
    <row r="196" spans="1:8">
      <c r="A196">
        <v>2012</v>
      </c>
      <c r="B196" t="s">
        <v>137</v>
      </c>
      <c r="C196" t="s">
        <v>135</v>
      </c>
      <c r="D196">
        <v>1923</v>
      </c>
      <c r="E196">
        <v>36270.989999999947</v>
      </c>
      <c r="F196">
        <v>73455</v>
      </c>
      <c r="G196">
        <v>5.8659815474931287</v>
      </c>
      <c r="H196" s="126">
        <f>F196*10000/Population!B134/365</f>
        <v>5.8659815474931287</v>
      </c>
    </row>
    <row r="197" spans="1:8">
      <c r="A197">
        <v>2012</v>
      </c>
      <c r="B197" t="s">
        <v>137</v>
      </c>
      <c r="C197" t="s">
        <v>136</v>
      </c>
      <c r="D197">
        <v>142</v>
      </c>
      <c r="E197">
        <v>2604.5699999999997</v>
      </c>
      <c r="F197">
        <v>5255</v>
      </c>
      <c r="G197">
        <v>6.2621287782056463</v>
      </c>
      <c r="H197" s="126">
        <f>F197*10000/Population!B135/365</f>
        <v>6.2621287782056463</v>
      </c>
    </row>
    <row r="198" spans="1:8">
      <c r="A198">
        <v>2013</v>
      </c>
      <c r="B198" t="s">
        <v>122</v>
      </c>
      <c r="C198" t="s">
        <v>123</v>
      </c>
      <c r="D198">
        <v>1666</v>
      </c>
      <c r="E198">
        <v>47049.300000000068</v>
      </c>
      <c r="F198">
        <v>45696.56061178723</v>
      </c>
      <c r="G198">
        <v>4.0501973876908277</v>
      </c>
      <c r="H198" s="126">
        <f>F198*10000/Population!B139/365</f>
        <v>4.0501973876908277</v>
      </c>
    </row>
    <row r="199" spans="1:8">
      <c r="A199">
        <v>2013</v>
      </c>
      <c r="B199" t="s">
        <v>122</v>
      </c>
      <c r="C199" t="s">
        <v>124</v>
      </c>
      <c r="D199">
        <v>615</v>
      </c>
      <c r="E199">
        <v>14824.79999999999</v>
      </c>
      <c r="F199">
        <v>14398.577424946005</v>
      </c>
      <c r="G199">
        <v>4.1590044626904783</v>
      </c>
      <c r="H199" s="126">
        <f>F199*10000/Population!B140/365</f>
        <v>4.1590044626904783</v>
      </c>
    </row>
    <row r="200" spans="1:8">
      <c r="A200">
        <v>2013</v>
      </c>
      <c r="B200" t="s">
        <v>122</v>
      </c>
      <c r="C200" t="s">
        <v>125</v>
      </c>
      <c r="D200">
        <v>656</v>
      </c>
      <c r="E200">
        <v>15127.719999999998</v>
      </c>
      <c r="F200">
        <v>14692.782729299481</v>
      </c>
      <c r="G200">
        <v>3.1943974335082919</v>
      </c>
      <c r="H200" s="126">
        <f>F200*10000/Population!B141/365</f>
        <v>3.1943974335082919</v>
      </c>
    </row>
    <row r="201" spans="1:8">
      <c r="A201">
        <v>2013</v>
      </c>
      <c r="B201" t="s">
        <v>122</v>
      </c>
      <c r="C201" t="s">
        <v>126</v>
      </c>
      <c r="D201">
        <v>1157</v>
      </c>
      <c r="E201">
        <v>35477.629999999939</v>
      </c>
      <c r="F201">
        <v>34457.651585661755</v>
      </c>
      <c r="G201">
        <v>3.118604520842247</v>
      </c>
      <c r="H201" s="126">
        <f>F201*10000/Population!B142/365</f>
        <v>3.118604520842247</v>
      </c>
    </row>
    <row r="202" spans="1:8">
      <c r="A202">
        <v>2013</v>
      </c>
      <c r="B202" t="s">
        <v>122</v>
      </c>
      <c r="C202" t="s">
        <v>127</v>
      </c>
      <c r="D202">
        <v>743</v>
      </c>
      <c r="E202">
        <v>19490.919999999958</v>
      </c>
      <c r="F202">
        <v>18930.537911192303</v>
      </c>
      <c r="G202">
        <v>2.1036775651987947</v>
      </c>
      <c r="H202" s="126">
        <f>F202*10000/Population!B143/365</f>
        <v>2.1036775651987947</v>
      </c>
    </row>
    <row r="203" spans="1:8">
      <c r="A203">
        <v>2013</v>
      </c>
      <c r="B203" t="s">
        <v>122</v>
      </c>
      <c r="C203" t="s">
        <v>128</v>
      </c>
      <c r="D203">
        <v>1941</v>
      </c>
      <c r="E203">
        <v>51669.930000000219</v>
      </c>
      <c r="F203">
        <v>50184.398627374932</v>
      </c>
      <c r="G203">
        <v>2.8563965024888223</v>
      </c>
      <c r="H203" s="126">
        <f>F203*10000/Population!B144/365</f>
        <v>2.8563965024888223</v>
      </c>
    </row>
    <row r="204" spans="1:8">
      <c r="A204">
        <v>2013</v>
      </c>
      <c r="B204" t="s">
        <v>122</v>
      </c>
      <c r="C204" t="s">
        <v>129</v>
      </c>
      <c r="D204">
        <v>7153</v>
      </c>
      <c r="E204">
        <v>182861.43999999983</v>
      </c>
      <c r="F204">
        <v>177604.09989327422</v>
      </c>
      <c r="G204">
        <v>5.1436430497598966</v>
      </c>
      <c r="H204" s="126">
        <f>F204*10000/Population!B145/365</f>
        <v>5.1436430497598966</v>
      </c>
    </row>
    <row r="205" spans="1:8">
      <c r="A205">
        <v>2013</v>
      </c>
      <c r="B205" t="s">
        <v>122</v>
      </c>
      <c r="C205" t="s">
        <v>130</v>
      </c>
      <c r="D205">
        <v>874</v>
      </c>
      <c r="E205">
        <v>23845.409999999934</v>
      </c>
      <c r="F205">
        <v>23159.801598731985</v>
      </c>
      <c r="G205">
        <v>2.379705337216381</v>
      </c>
      <c r="H205" s="126">
        <f>F205*10000/Population!B146/365</f>
        <v>2.379705337216381</v>
      </c>
    </row>
    <row r="206" spans="1:8">
      <c r="A206">
        <v>2013</v>
      </c>
      <c r="B206" t="s">
        <v>122</v>
      </c>
      <c r="C206" t="s">
        <v>131</v>
      </c>
      <c r="D206">
        <v>4402</v>
      </c>
      <c r="E206">
        <v>122189.18000000092</v>
      </c>
      <c r="F206">
        <v>118676.12608037563</v>
      </c>
      <c r="G206">
        <v>6.093283998116279</v>
      </c>
      <c r="H206" s="126">
        <f>F206*10000/Population!B147/365</f>
        <v>6.093283998116279</v>
      </c>
    </row>
    <row r="207" spans="1:8">
      <c r="A207">
        <v>2013</v>
      </c>
      <c r="B207" t="s">
        <v>122</v>
      </c>
      <c r="C207" t="s">
        <v>132</v>
      </c>
      <c r="D207">
        <v>1868</v>
      </c>
      <c r="E207">
        <v>50197.829999999987</v>
      </c>
      <c r="F207">
        <v>48754.664078148424</v>
      </c>
      <c r="G207">
        <v>1.8933835421544691</v>
      </c>
      <c r="H207" s="126">
        <f>F207*10000/Population!B148/365</f>
        <v>1.8933835421544691</v>
      </c>
    </row>
    <row r="208" spans="1:8">
      <c r="A208">
        <v>2013</v>
      </c>
      <c r="B208" t="s">
        <v>122</v>
      </c>
      <c r="C208" t="s">
        <v>133</v>
      </c>
      <c r="D208">
        <v>58</v>
      </c>
      <c r="E208">
        <v>1555.1999999999996</v>
      </c>
      <c r="F208">
        <v>1510.4869955261479</v>
      </c>
      <c r="G208">
        <v>2.2947324696063416</v>
      </c>
      <c r="H208" s="126">
        <f>F208*10000/Population!B149/365</f>
        <v>2.2947324696063416</v>
      </c>
    </row>
    <row r="209" spans="1:8">
      <c r="A209">
        <v>2013</v>
      </c>
      <c r="B209" t="s">
        <v>122</v>
      </c>
      <c r="C209" t="s">
        <v>134</v>
      </c>
      <c r="D209">
        <v>191</v>
      </c>
      <c r="E209">
        <v>5268.0000000000027</v>
      </c>
      <c r="F209">
        <v>5116.5415974998396</v>
      </c>
      <c r="G209">
        <v>7.4393261078018718</v>
      </c>
      <c r="H209" s="126">
        <f>F209*10000/Population!B150/365</f>
        <v>7.4393261078018718</v>
      </c>
    </row>
    <row r="210" spans="1:8">
      <c r="A210">
        <v>2013</v>
      </c>
      <c r="B210" t="s">
        <v>122</v>
      </c>
      <c r="C210" t="s">
        <v>135</v>
      </c>
      <c r="D210">
        <v>1964</v>
      </c>
      <c r="E210">
        <v>53707.05000000017</v>
      </c>
      <c r="F210">
        <v>52162.916811660383</v>
      </c>
      <c r="G210">
        <v>4.1543007718922143</v>
      </c>
      <c r="H210" s="126">
        <f>F210*10000/Population!B151/365</f>
        <v>4.1543007718922143</v>
      </c>
    </row>
    <row r="211" spans="1:8">
      <c r="A211">
        <v>2013</v>
      </c>
      <c r="B211" t="s">
        <v>122</v>
      </c>
      <c r="C211" t="s">
        <v>136</v>
      </c>
      <c r="D211">
        <v>160</v>
      </c>
      <c r="E211">
        <v>4350.5200000000013</v>
      </c>
      <c r="F211">
        <v>4225.4341900862637</v>
      </c>
      <c r="G211">
        <v>5.0464394191951172</v>
      </c>
      <c r="H211" s="126">
        <f>F211*10000/Population!B152/365</f>
        <v>5.0464394191951172</v>
      </c>
    </row>
    <row r="212" spans="1:8">
      <c r="A212">
        <v>2013</v>
      </c>
      <c r="B212" t="s">
        <v>137</v>
      </c>
      <c r="C212" t="s">
        <v>123</v>
      </c>
      <c r="D212">
        <v>1098</v>
      </c>
      <c r="E212">
        <v>22295.790000000015</v>
      </c>
      <c r="F212">
        <v>41620</v>
      </c>
      <c r="G212">
        <v>3.6888818987442691</v>
      </c>
      <c r="H212" s="126">
        <f>F212*10000/Population!B139/365</f>
        <v>3.6888818987442691</v>
      </c>
    </row>
    <row r="213" spans="1:8">
      <c r="A213">
        <v>2013</v>
      </c>
      <c r="B213" t="s">
        <v>137</v>
      </c>
      <c r="C213" t="s">
        <v>124</v>
      </c>
      <c r="D213">
        <v>436</v>
      </c>
      <c r="E213">
        <v>8389.43</v>
      </c>
      <c r="F213">
        <v>15430</v>
      </c>
      <c r="G213">
        <v>4.4569291094085104</v>
      </c>
      <c r="H213" s="126">
        <f>F213*10000/Population!B140/365</f>
        <v>4.4569291094085104</v>
      </c>
    </row>
    <row r="214" spans="1:8">
      <c r="A214">
        <v>2013</v>
      </c>
      <c r="B214" t="s">
        <v>137</v>
      </c>
      <c r="C214" t="s">
        <v>125</v>
      </c>
      <c r="D214">
        <v>1473</v>
      </c>
      <c r="E214">
        <v>17524.739999999983</v>
      </c>
      <c r="F214">
        <v>32407</v>
      </c>
      <c r="G214">
        <v>7.0456930817651084</v>
      </c>
      <c r="H214" s="126">
        <f>F214*10000/Population!B141/365</f>
        <v>7.0456930817651084</v>
      </c>
    </row>
    <row r="215" spans="1:8">
      <c r="A215">
        <v>2013</v>
      </c>
      <c r="B215" t="s">
        <v>137</v>
      </c>
      <c r="C215" t="s">
        <v>126</v>
      </c>
      <c r="D215">
        <v>800</v>
      </c>
      <c r="E215">
        <v>17054.180000000008</v>
      </c>
      <c r="F215">
        <v>31849</v>
      </c>
      <c r="G215">
        <v>2.88250739135208</v>
      </c>
      <c r="H215" s="126">
        <f>F215*10000/Population!B142/365</f>
        <v>2.88250739135208</v>
      </c>
    </row>
    <row r="216" spans="1:8">
      <c r="A216">
        <v>2013</v>
      </c>
      <c r="B216" t="s">
        <v>137</v>
      </c>
      <c r="C216" t="s">
        <v>127</v>
      </c>
      <c r="D216">
        <v>1235</v>
      </c>
      <c r="E216">
        <v>26433.98000000001</v>
      </c>
      <c r="F216">
        <v>48990</v>
      </c>
      <c r="G216">
        <v>5.4440694925080422</v>
      </c>
      <c r="H216" s="126">
        <f>F216*10000/Population!B143/365</f>
        <v>5.4440694925080422</v>
      </c>
    </row>
    <row r="217" spans="1:8">
      <c r="A217">
        <v>2013</v>
      </c>
      <c r="B217" t="s">
        <v>137</v>
      </c>
      <c r="C217" t="s">
        <v>128</v>
      </c>
      <c r="D217">
        <v>1218</v>
      </c>
      <c r="E217">
        <v>25644.140000000018</v>
      </c>
      <c r="F217">
        <v>47515</v>
      </c>
      <c r="G217">
        <v>2.704459623467959</v>
      </c>
      <c r="H217" s="126">
        <f>F217*10000/Population!B144/365</f>
        <v>2.704459623467959</v>
      </c>
    </row>
    <row r="218" spans="1:8">
      <c r="A218">
        <v>2013</v>
      </c>
      <c r="B218" t="s">
        <v>137</v>
      </c>
      <c r="C218" t="s">
        <v>129</v>
      </c>
      <c r="D218">
        <v>6027</v>
      </c>
      <c r="E218">
        <v>93499.880000000048</v>
      </c>
      <c r="F218">
        <v>173193.5</v>
      </c>
      <c r="G218">
        <v>5.0159064068561321</v>
      </c>
      <c r="H218" s="126">
        <f>F218*10000/Population!B145/365</f>
        <v>5.0159064068561321</v>
      </c>
    </row>
    <row r="219" spans="1:8">
      <c r="A219">
        <v>2013</v>
      </c>
      <c r="B219" t="s">
        <v>137</v>
      </c>
      <c r="C219" t="s">
        <v>130</v>
      </c>
      <c r="D219">
        <v>1047</v>
      </c>
      <c r="E219">
        <v>22834.490000000009</v>
      </c>
      <c r="F219">
        <v>42795</v>
      </c>
      <c r="G219">
        <v>4.3972522593522916</v>
      </c>
      <c r="H219" s="126">
        <f>F219*10000/Population!B146/365</f>
        <v>4.3972522593522916</v>
      </c>
    </row>
    <row r="220" spans="1:8">
      <c r="A220">
        <v>2013</v>
      </c>
      <c r="B220" t="s">
        <v>137</v>
      </c>
      <c r="C220" t="s">
        <v>131</v>
      </c>
      <c r="D220">
        <v>2774</v>
      </c>
      <c r="E220">
        <v>56894.689999999966</v>
      </c>
      <c r="F220">
        <v>105010</v>
      </c>
      <c r="G220">
        <v>5.3916130714347403</v>
      </c>
      <c r="H220" s="126">
        <f>F220*10000/Population!B147/365</f>
        <v>5.3916130714347403</v>
      </c>
    </row>
    <row r="221" spans="1:8">
      <c r="A221">
        <v>2013</v>
      </c>
      <c r="B221" t="s">
        <v>137</v>
      </c>
      <c r="C221" t="s">
        <v>132</v>
      </c>
      <c r="D221">
        <v>5816</v>
      </c>
      <c r="E221">
        <v>114044.09000000029</v>
      </c>
      <c r="F221">
        <v>212084.5</v>
      </c>
      <c r="G221">
        <v>8.2362848650214637</v>
      </c>
      <c r="H221" s="126">
        <f>F221*10000/Population!B148/365</f>
        <v>8.2362848650214637</v>
      </c>
    </row>
    <row r="222" spans="1:8">
      <c r="A222">
        <v>2013</v>
      </c>
      <c r="B222" t="s">
        <v>137</v>
      </c>
      <c r="C222" t="s">
        <v>133</v>
      </c>
      <c r="D222">
        <v>28</v>
      </c>
      <c r="E222">
        <v>631.79</v>
      </c>
      <c r="F222">
        <v>1214</v>
      </c>
      <c r="G222">
        <v>1.8443093031275779</v>
      </c>
      <c r="H222" s="126">
        <f>F222*10000/Population!B149/365</f>
        <v>1.8443093031275779</v>
      </c>
    </row>
    <row r="223" spans="1:8">
      <c r="A223">
        <v>2013</v>
      </c>
      <c r="B223" t="s">
        <v>137</v>
      </c>
      <c r="C223" t="s">
        <v>134</v>
      </c>
      <c r="D223">
        <v>12</v>
      </c>
      <c r="E223">
        <v>271.42</v>
      </c>
      <c r="F223">
        <v>510</v>
      </c>
      <c r="G223">
        <v>0.74152750303699133</v>
      </c>
      <c r="H223" s="126">
        <f>F223*10000/Population!B150/365</f>
        <v>0.74152750303699133</v>
      </c>
    </row>
    <row r="224" spans="1:8">
      <c r="A224">
        <v>2013</v>
      </c>
      <c r="B224" t="s">
        <v>137</v>
      </c>
      <c r="C224" t="s">
        <v>135</v>
      </c>
      <c r="D224">
        <v>1749</v>
      </c>
      <c r="E224">
        <v>35932.240000000013</v>
      </c>
      <c r="F224">
        <v>66774</v>
      </c>
      <c r="G224">
        <v>5.3179403434035244</v>
      </c>
      <c r="H224" s="126">
        <f>F224*10000/Population!B151/365</f>
        <v>5.3179403434035244</v>
      </c>
    </row>
    <row r="225" spans="1:8">
      <c r="A225">
        <v>2013</v>
      </c>
      <c r="B225" t="s">
        <v>137</v>
      </c>
      <c r="C225" t="s">
        <v>136</v>
      </c>
      <c r="D225">
        <v>132</v>
      </c>
      <c r="E225">
        <v>2606.8399999999997</v>
      </c>
      <c r="F225">
        <v>4774</v>
      </c>
      <c r="G225">
        <v>5.7015920029618661</v>
      </c>
      <c r="H225" s="126">
        <f>F225*10000/Population!B152/365</f>
        <v>5.7015920029618661</v>
      </c>
    </row>
    <row r="226" spans="1:8">
      <c r="A226">
        <v>2013</v>
      </c>
      <c r="B226" t="s">
        <v>138</v>
      </c>
      <c r="C226" t="s">
        <v>123</v>
      </c>
      <c r="D226">
        <v>3</v>
      </c>
      <c r="E226">
        <v>212.10000000000002</v>
      </c>
      <c r="F226">
        <v>70</v>
      </c>
      <c r="G226">
        <v>6.2042703727078052E-3</v>
      </c>
      <c r="H226" s="126">
        <f>F226*10000/Population!B139/365</f>
        <v>6.2042703727078052E-3</v>
      </c>
    </row>
    <row r="227" spans="1:8">
      <c r="A227">
        <v>2013</v>
      </c>
      <c r="B227" t="s">
        <v>138</v>
      </c>
      <c r="C227" t="s">
        <v>124</v>
      </c>
      <c r="D227">
        <v>1</v>
      </c>
      <c r="E227">
        <v>84.84</v>
      </c>
      <c r="F227">
        <v>28</v>
      </c>
      <c r="G227">
        <v>8.087752110397816E-3</v>
      </c>
      <c r="H227" s="126">
        <f>F227*10000/Population!B140/365</f>
        <v>8.087752110397816E-3</v>
      </c>
    </row>
    <row r="228" spans="1:8">
      <c r="A228">
        <v>2013</v>
      </c>
      <c r="B228" t="s">
        <v>138</v>
      </c>
      <c r="C228" t="s">
        <v>125</v>
      </c>
      <c r="D228">
        <v>1</v>
      </c>
      <c r="E228">
        <v>42.42</v>
      </c>
      <c r="F228">
        <v>14</v>
      </c>
      <c r="G228">
        <v>3.0437776759561675E-3</v>
      </c>
      <c r="H228" s="126">
        <f>F228*10000/Population!B141/365</f>
        <v>3.0437776759561675E-3</v>
      </c>
    </row>
    <row r="229" spans="1:8">
      <c r="A229">
        <v>2013</v>
      </c>
      <c r="B229" t="s">
        <v>138</v>
      </c>
      <c r="C229" t="s">
        <v>126</v>
      </c>
      <c r="D229">
        <v>10</v>
      </c>
      <c r="E229">
        <v>678.72</v>
      </c>
      <c r="F229">
        <v>224</v>
      </c>
      <c r="G229">
        <v>2.0273215977357713E-2</v>
      </c>
      <c r="H229" s="126">
        <f>F229*10000/Population!B142/365</f>
        <v>2.0273215977357713E-2</v>
      </c>
    </row>
    <row r="230" spans="1:8">
      <c r="A230">
        <v>2013</v>
      </c>
      <c r="B230" t="s">
        <v>138</v>
      </c>
      <c r="C230" t="s">
        <v>127</v>
      </c>
      <c r="D230">
        <v>4</v>
      </c>
      <c r="E230">
        <v>296.94000000000005</v>
      </c>
      <c r="F230">
        <v>98</v>
      </c>
      <c r="G230">
        <v>1.0890361507772773E-2</v>
      </c>
      <c r="H230" s="126">
        <f>F230*10000/Population!B143/365</f>
        <v>1.0890361507772773E-2</v>
      </c>
    </row>
    <row r="231" spans="1:8">
      <c r="A231">
        <v>2013</v>
      </c>
      <c r="B231" t="s">
        <v>138</v>
      </c>
      <c r="C231" t="s">
        <v>128</v>
      </c>
      <c r="D231">
        <v>14</v>
      </c>
      <c r="E231">
        <v>933.24000000000024</v>
      </c>
      <c r="F231">
        <v>308</v>
      </c>
      <c r="G231">
        <v>1.7530749532318875E-2</v>
      </c>
      <c r="H231" s="126">
        <f>F231*10000/Population!B144/365</f>
        <v>1.7530749532318875E-2</v>
      </c>
    </row>
    <row r="232" spans="1:8">
      <c r="A232">
        <v>2013</v>
      </c>
      <c r="B232" t="s">
        <v>138</v>
      </c>
      <c r="C232" t="s">
        <v>129</v>
      </c>
      <c r="D232">
        <v>26</v>
      </c>
      <c r="E232">
        <v>1824.06</v>
      </c>
      <c r="F232">
        <v>602</v>
      </c>
      <c r="G232">
        <v>1.7434693893982119E-2</v>
      </c>
      <c r="H232" s="126">
        <f>F232*10000/Population!B145/365</f>
        <v>1.7434693893982119E-2</v>
      </c>
    </row>
    <row r="233" spans="1:8">
      <c r="A233">
        <v>2013</v>
      </c>
      <c r="B233" t="s">
        <v>138</v>
      </c>
      <c r="C233" t="s">
        <v>130</v>
      </c>
      <c r="D233">
        <v>6</v>
      </c>
      <c r="E233">
        <v>424.20000000000005</v>
      </c>
      <c r="F233">
        <v>140</v>
      </c>
      <c r="G233">
        <v>1.4385215943669139E-2</v>
      </c>
      <c r="H233" s="126">
        <f>F233*10000/Population!B146/365</f>
        <v>1.4385215943669139E-2</v>
      </c>
    </row>
    <row r="234" spans="1:8">
      <c r="A234">
        <v>2013</v>
      </c>
      <c r="B234" t="s">
        <v>138</v>
      </c>
      <c r="C234" t="s">
        <v>131</v>
      </c>
      <c r="D234">
        <v>4</v>
      </c>
      <c r="E234">
        <v>593.88</v>
      </c>
      <c r="F234">
        <v>196</v>
      </c>
      <c r="G234">
        <v>1.0063385982298915E-2</v>
      </c>
      <c r="H234" s="126">
        <f>F234*10000/Population!B147/365</f>
        <v>1.0063385982298915E-2</v>
      </c>
    </row>
    <row r="235" spans="1:8">
      <c r="A235">
        <v>2013</v>
      </c>
      <c r="B235" t="s">
        <v>138</v>
      </c>
      <c r="C235" t="s">
        <v>132</v>
      </c>
      <c r="D235">
        <v>11</v>
      </c>
      <c r="E235">
        <v>890.82</v>
      </c>
      <c r="F235">
        <v>294</v>
      </c>
      <c r="G235">
        <v>1.1417466860219914E-2</v>
      </c>
      <c r="H235" s="126">
        <f>F235*10000/Population!B148/365</f>
        <v>1.1417466860219914E-2</v>
      </c>
    </row>
    <row r="236" spans="1:8">
      <c r="A236">
        <v>2013</v>
      </c>
      <c r="B236" t="s">
        <v>138</v>
      </c>
      <c r="C236" t="s">
        <v>133</v>
      </c>
      <c r="D236">
        <v>0</v>
      </c>
      <c r="E236">
        <v>0</v>
      </c>
      <c r="F236">
        <v>0</v>
      </c>
      <c r="G236">
        <v>0</v>
      </c>
      <c r="H236" s="126">
        <f>F236*10000/Population!B149/365</f>
        <v>0</v>
      </c>
    </row>
    <row r="237" spans="1:8">
      <c r="A237">
        <v>2013</v>
      </c>
      <c r="B237" t="s">
        <v>138</v>
      </c>
      <c r="C237" t="s">
        <v>134</v>
      </c>
      <c r="D237">
        <v>2</v>
      </c>
      <c r="E237">
        <v>127.26</v>
      </c>
      <c r="F237">
        <v>42</v>
      </c>
      <c r="G237">
        <v>6.1066970838340465E-2</v>
      </c>
      <c r="H237" s="126">
        <f>F237*10000/Population!B150/365</f>
        <v>6.1066970838340465E-2</v>
      </c>
    </row>
    <row r="238" spans="1:8">
      <c r="A238">
        <v>2013</v>
      </c>
      <c r="B238" t="s">
        <v>138</v>
      </c>
      <c r="C238" t="s">
        <v>135</v>
      </c>
      <c r="D238">
        <v>5</v>
      </c>
      <c r="E238">
        <v>296.94000000000005</v>
      </c>
      <c r="F238">
        <v>98</v>
      </c>
      <c r="G238">
        <v>7.8048065662315496E-3</v>
      </c>
      <c r="H238" s="126">
        <f>F238*10000/Population!B151/365</f>
        <v>7.8048065662315496E-3</v>
      </c>
    </row>
    <row r="239" spans="1:8">
      <c r="A239">
        <v>2013</v>
      </c>
      <c r="B239" t="s">
        <v>138</v>
      </c>
      <c r="C239" t="s">
        <v>136</v>
      </c>
      <c r="D239">
        <v>2</v>
      </c>
      <c r="E239">
        <v>106.05000000000001</v>
      </c>
      <c r="F239">
        <v>35</v>
      </c>
      <c r="G239">
        <v>4.1800527880952093E-2</v>
      </c>
      <c r="H239" s="126">
        <f>F239*10000/Population!B152/365</f>
        <v>4.1800527880952093E-2</v>
      </c>
    </row>
    <row r="240" spans="1:8">
      <c r="A240">
        <v>2014</v>
      </c>
      <c r="B240" t="s">
        <v>122</v>
      </c>
      <c r="C240" t="s">
        <v>123</v>
      </c>
      <c r="D240">
        <v>1898</v>
      </c>
      <c r="E240">
        <v>53214.360000000124</v>
      </c>
      <c r="F240">
        <v>51431.149798285434</v>
      </c>
      <c r="G240">
        <v>4.563517053892391</v>
      </c>
      <c r="H240" s="126">
        <f>F240*10000/Population!B156/365</f>
        <v>4.563517053892391</v>
      </c>
    </row>
    <row r="241" spans="1:8">
      <c r="A241">
        <v>2014</v>
      </c>
      <c r="B241" t="s">
        <v>122</v>
      </c>
      <c r="C241" t="s">
        <v>124</v>
      </c>
      <c r="D241">
        <v>737</v>
      </c>
      <c r="E241">
        <v>17876.069999999989</v>
      </c>
      <c r="F241">
        <v>17362.108954197545</v>
      </c>
      <c r="G241">
        <v>5.0086259797540347</v>
      </c>
      <c r="H241" s="126">
        <f>F241*10000/Population!B157/365</f>
        <v>5.0086259797540347</v>
      </c>
    </row>
    <row r="242" spans="1:8">
      <c r="A242">
        <v>2014</v>
      </c>
      <c r="B242" t="s">
        <v>122</v>
      </c>
      <c r="C242" t="s">
        <v>125</v>
      </c>
      <c r="D242">
        <v>636</v>
      </c>
      <c r="E242">
        <v>14395.369999999994</v>
      </c>
      <c r="F242">
        <v>13981.495202305689</v>
      </c>
      <c r="G242">
        <v>3.0393203611503985</v>
      </c>
      <c r="H242" s="126">
        <f>F242*10000/Population!B158/365</f>
        <v>3.0393203611503985</v>
      </c>
    </row>
    <row r="243" spans="1:8">
      <c r="A243">
        <v>2014</v>
      </c>
      <c r="B243" t="s">
        <v>122</v>
      </c>
      <c r="C243" t="s">
        <v>126</v>
      </c>
      <c r="D243">
        <v>1092</v>
      </c>
      <c r="E243">
        <v>33669.589999999931</v>
      </c>
      <c r="F243">
        <v>32729.049735181987</v>
      </c>
      <c r="G243">
        <v>2.9576037143432119</v>
      </c>
      <c r="H243" s="126">
        <f>F243*10000/Population!B159/365</f>
        <v>2.9576037143432119</v>
      </c>
    </row>
    <row r="244" spans="1:8">
      <c r="A244">
        <v>2014</v>
      </c>
      <c r="B244" t="s">
        <v>122</v>
      </c>
      <c r="C244" t="s">
        <v>127</v>
      </c>
      <c r="D244">
        <v>801</v>
      </c>
      <c r="E244">
        <v>21993.779999999959</v>
      </c>
      <c r="F244">
        <v>21361.436294644878</v>
      </c>
      <c r="G244">
        <v>2.3646446839581357</v>
      </c>
      <c r="H244" s="126">
        <f>F244*10000/Population!B160/365</f>
        <v>2.3646446839581357</v>
      </c>
    </row>
    <row r="245" spans="1:8">
      <c r="A245">
        <v>2014</v>
      </c>
      <c r="B245" t="s">
        <v>122</v>
      </c>
      <c r="C245" t="s">
        <v>128</v>
      </c>
      <c r="D245">
        <v>1993</v>
      </c>
      <c r="E245">
        <v>54057.77000000015</v>
      </c>
      <c r="F245">
        <v>52503.575585122278</v>
      </c>
      <c r="G245">
        <v>2.96314159802531</v>
      </c>
      <c r="H245" s="126">
        <f>F245*10000/Population!B161/365</f>
        <v>2.96314159802531</v>
      </c>
    </row>
    <row r="246" spans="1:8">
      <c r="A246">
        <v>2014</v>
      </c>
      <c r="B246" t="s">
        <v>122</v>
      </c>
      <c r="C246" t="s">
        <v>129</v>
      </c>
      <c r="D246">
        <v>7563</v>
      </c>
      <c r="E246">
        <v>198153.06999999878</v>
      </c>
      <c r="F246">
        <v>192456.05651672443</v>
      </c>
      <c r="G246">
        <v>5.5474973846722015</v>
      </c>
      <c r="H246" s="126">
        <f>F246*10000/Population!B162/365</f>
        <v>5.5474973846722015</v>
      </c>
    </row>
    <row r="247" spans="1:8">
      <c r="A247">
        <v>2014</v>
      </c>
      <c r="B247" t="s">
        <v>122</v>
      </c>
      <c r="C247" t="s">
        <v>130</v>
      </c>
      <c r="D247">
        <v>1069</v>
      </c>
      <c r="E247">
        <v>28686.379999999917</v>
      </c>
      <c r="F247">
        <v>27861.591972041431</v>
      </c>
      <c r="G247">
        <v>2.8586081920137691</v>
      </c>
      <c r="H247" s="126">
        <f>F247*10000/Population!B163/365</f>
        <v>2.8586081920137691</v>
      </c>
    </row>
    <row r="248" spans="1:8">
      <c r="A248">
        <v>2014</v>
      </c>
      <c r="B248" t="s">
        <v>122</v>
      </c>
      <c r="C248" t="s">
        <v>131</v>
      </c>
      <c r="D248">
        <v>4887</v>
      </c>
      <c r="E248">
        <v>135501.14000000083</v>
      </c>
      <c r="F248">
        <v>131632.31496450998</v>
      </c>
      <c r="G248">
        <v>6.7426710196336952</v>
      </c>
      <c r="H248" s="126">
        <f>F248*10000/Population!B164/365</f>
        <v>6.7426710196336952</v>
      </c>
    </row>
    <row r="249" spans="1:8">
      <c r="A249">
        <v>2014</v>
      </c>
      <c r="B249" t="s">
        <v>122</v>
      </c>
      <c r="C249" t="s">
        <v>132</v>
      </c>
      <c r="D249">
        <v>2113</v>
      </c>
      <c r="E249">
        <v>54544.650000000103</v>
      </c>
      <c r="F249">
        <v>52976.435270670539</v>
      </c>
      <c r="G249">
        <v>2.0369340161867768</v>
      </c>
      <c r="H249" s="126">
        <f>F249*10000/Population!B165/365</f>
        <v>2.0369340161867768</v>
      </c>
    </row>
    <row r="250" spans="1:8">
      <c r="A250">
        <v>2014</v>
      </c>
      <c r="B250" t="s">
        <v>122</v>
      </c>
      <c r="C250" t="s">
        <v>133</v>
      </c>
      <c r="D250">
        <v>32</v>
      </c>
      <c r="E250">
        <v>885.60000000000014</v>
      </c>
      <c r="F250">
        <v>860.13842800794544</v>
      </c>
      <c r="G250">
        <v>1.3039750101692855</v>
      </c>
      <c r="H250" s="126">
        <f>F250*10000/Population!B166/365</f>
        <v>1.3039750101692855</v>
      </c>
    </row>
    <row r="251" spans="1:8">
      <c r="A251">
        <v>2014</v>
      </c>
      <c r="B251" t="s">
        <v>122</v>
      </c>
      <c r="C251" t="s">
        <v>134</v>
      </c>
      <c r="D251">
        <v>134</v>
      </c>
      <c r="E251">
        <v>3661.7100000000005</v>
      </c>
      <c r="F251">
        <v>3556.4376349689733</v>
      </c>
      <c r="G251">
        <v>5.1518345864430035</v>
      </c>
      <c r="H251" s="126">
        <f>F251*10000/Population!B167/365</f>
        <v>5.1518345864430035</v>
      </c>
    </row>
    <row r="252" spans="1:8">
      <c r="A252">
        <v>2014</v>
      </c>
      <c r="B252" t="s">
        <v>122</v>
      </c>
      <c r="C252" t="s">
        <v>135</v>
      </c>
      <c r="D252">
        <v>1941</v>
      </c>
      <c r="E252">
        <v>53329.910000000171</v>
      </c>
      <c r="F252">
        <v>51796.61705524967</v>
      </c>
      <c r="G252">
        <v>4.1020430898867559</v>
      </c>
      <c r="H252" s="126">
        <f>F252*10000/Population!B168/365</f>
        <v>4.1020430898867559</v>
      </c>
    </row>
    <row r="253" spans="1:8">
      <c r="A253">
        <v>2014</v>
      </c>
      <c r="B253" t="s">
        <v>122</v>
      </c>
      <c r="C253" t="s">
        <v>136</v>
      </c>
      <c r="D253">
        <v>95</v>
      </c>
      <c r="E253">
        <v>2709.6000000000008</v>
      </c>
      <c r="F253">
        <v>2631.6972499213289</v>
      </c>
      <c r="G253">
        <v>3.1597043918836309</v>
      </c>
      <c r="H253" s="126">
        <f>F253*10000/Population!B169/365</f>
        <v>3.1597043918836309</v>
      </c>
    </row>
    <row r="254" spans="1:8">
      <c r="A254">
        <v>2014</v>
      </c>
      <c r="B254" t="s">
        <v>137</v>
      </c>
      <c r="C254" t="s">
        <v>123</v>
      </c>
      <c r="D254">
        <v>1015</v>
      </c>
      <c r="E254">
        <v>24041.740000000009</v>
      </c>
      <c r="F254">
        <v>38777</v>
      </c>
      <c r="G254">
        <v>3.4407066824837846</v>
      </c>
      <c r="H254" s="126">
        <f>F254*10000/Population!B156/365</f>
        <v>3.4407066824837846</v>
      </c>
    </row>
    <row r="255" spans="1:8">
      <c r="A255">
        <v>2014</v>
      </c>
      <c r="B255" t="s">
        <v>137</v>
      </c>
      <c r="C255" t="s">
        <v>124</v>
      </c>
      <c r="D255">
        <v>478</v>
      </c>
      <c r="E255">
        <v>10001.84</v>
      </c>
      <c r="F255">
        <v>16132</v>
      </c>
      <c r="G255">
        <v>4.6537638093705027</v>
      </c>
      <c r="H255" s="126">
        <f>F255*10000/Population!B157/365</f>
        <v>4.6537638093705027</v>
      </c>
    </row>
    <row r="256" spans="1:8">
      <c r="A256">
        <v>2014</v>
      </c>
      <c r="B256" t="s">
        <v>137</v>
      </c>
      <c r="C256" t="s">
        <v>125</v>
      </c>
      <c r="D256">
        <v>1810</v>
      </c>
      <c r="E256">
        <v>23925.800000000036</v>
      </c>
      <c r="F256">
        <v>38590</v>
      </c>
      <c r="G256">
        <v>8.3887574998024537</v>
      </c>
      <c r="H256" s="126">
        <f>F256*10000/Population!B158/365</f>
        <v>8.3887574998024537</v>
      </c>
    </row>
    <row r="257" spans="1:8">
      <c r="A257">
        <v>2014</v>
      </c>
      <c r="B257" t="s">
        <v>137</v>
      </c>
      <c r="C257" t="s">
        <v>126</v>
      </c>
      <c r="D257">
        <v>695</v>
      </c>
      <c r="E257">
        <v>17072.940000000002</v>
      </c>
      <c r="F257">
        <v>27537</v>
      </c>
      <c r="G257">
        <v>2.4884172971976501</v>
      </c>
      <c r="H257" s="126">
        <f>F257*10000/Population!B159/365</f>
        <v>2.4884172971976501</v>
      </c>
    </row>
    <row r="258" spans="1:8">
      <c r="A258">
        <v>2014</v>
      </c>
      <c r="B258" t="s">
        <v>137</v>
      </c>
      <c r="C258" t="s">
        <v>127</v>
      </c>
      <c r="D258">
        <v>1284</v>
      </c>
      <c r="E258">
        <v>30585.220000000016</v>
      </c>
      <c r="F258">
        <v>49331</v>
      </c>
      <c r="G258">
        <v>5.4607885581917532</v>
      </c>
      <c r="H258" s="126">
        <f>F258*10000/Population!B160/365</f>
        <v>5.4607885581917532</v>
      </c>
    </row>
    <row r="259" spans="1:8">
      <c r="A259">
        <v>2014</v>
      </c>
      <c r="B259" t="s">
        <v>137</v>
      </c>
      <c r="C259" t="s">
        <v>128</v>
      </c>
      <c r="D259">
        <v>1247</v>
      </c>
      <c r="E259">
        <v>31089.90000000002</v>
      </c>
      <c r="F259">
        <v>50145</v>
      </c>
      <c r="G259">
        <v>2.8300307888951384</v>
      </c>
      <c r="H259" s="126">
        <f>F259*10000/Population!B161/365</f>
        <v>2.8300307888951384</v>
      </c>
    </row>
    <row r="260" spans="1:8">
      <c r="A260">
        <v>2014</v>
      </c>
      <c r="B260" t="s">
        <v>137</v>
      </c>
      <c r="C260" t="s">
        <v>129</v>
      </c>
      <c r="D260">
        <v>5674</v>
      </c>
      <c r="E260">
        <v>108344.38000000062</v>
      </c>
      <c r="F260">
        <v>174749</v>
      </c>
      <c r="G260">
        <v>5.0370959377411957</v>
      </c>
      <c r="H260" s="126">
        <f>F260*10000/Population!B162/365</f>
        <v>5.0370959377411957</v>
      </c>
    </row>
    <row r="261" spans="1:8">
      <c r="A261">
        <v>2014</v>
      </c>
      <c r="B261" t="s">
        <v>137</v>
      </c>
      <c r="C261" t="s">
        <v>130</v>
      </c>
      <c r="D261">
        <v>1137</v>
      </c>
      <c r="E261">
        <v>26803.840000000015</v>
      </c>
      <c r="F261">
        <v>43232</v>
      </c>
      <c r="G261">
        <v>4.435616941097722</v>
      </c>
      <c r="H261" s="126">
        <f>F261*10000/Population!B163/365</f>
        <v>4.435616941097722</v>
      </c>
    </row>
    <row r="262" spans="1:8">
      <c r="A262">
        <v>2014</v>
      </c>
      <c r="B262" t="s">
        <v>137</v>
      </c>
      <c r="C262" t="s">
        <v>131</v>
      </c>
      <c r="D262">
        <v>3174</v>
      </c>
      <c r="E262">
        <v>75380.220000000336</v>
      </c>
      <c r="F262">
        <v>121581</v>
      </c>
      <c r="G262">
        <v>6.2278072482361884</v>
      </c>
      <c r="H262" s="126">
        <f>F262*10000/Population!B164/365</f>
        <v>6.2278072482361884</v>
      </c>
    </row>
    <row r="263" spans="1:8">
      <c r="A263">
        <v>2014</v>
      </c>
      <c r="B263" t="s">
        <v>137</v>
      </c>
      <c r="C263" t="s">
        <v>132</v>
      </c>
      <c r="D263">
        <v>5869</v>
      </c>
      <c r="E263">
        <v>122446.90000000082</v>
      </c>
      <c r="F263">
        <v>197602</v>
      </c>
      <c r="G263">
        <v>7.5977598985294055</v>
      </c>
      <c r="H263" s="126">
        <f>F263*10000/Population!B165/365</f>
        <v>7.5977598985294055</v>
      </c>
    </row>
    <row r="264" spans="1:8">
      <c r="A264">
        <v>2014</v>
      </c>
      <c r="B264" t="s">
        <v>137</v>
      </c>
      <c r="C264" t="s">
        <v>133</v>
      </c>
      <c r="D264">
        <v>20</v>
      </c>
      <c r="E264">
        <v>684.48</v>
      </c>
      <c r="F264">
        <v>1104</v>
      </c>
      <c r="G264">
        <v>1.6736706143462678</v>
      </c>
      <c r="H264" s="126">
        <f>F264*10000/Population!B166/365</f>
        <v>1.6736706143462678</v>
      </c>
    </row>
    <row r="265" spans="1:8">
      <c r="A265">
        <v>2014</v>
      </c>
      <c r="B265" t="s">
        <v>137</v>
      </c>
      <c r="C265" t="s">
        <v>134</v>
      </c>
      <c r="D265">
        <v>13</v>
      </c>
      <c r="E265">
        <v>246.76000000000002</v>
      </c>
      <c r="F265">
        <v>398</v>
      </c>
      <c r="G265">
        <v>0.5765404530767777</v>
      </c>
      <c r="H265" s="126">
        <f>F265*10000/Population!B167/365</f>
        <v>0.5765404530767777</v>
      </c>
    </row>
    <row r="266" spans="1:8">
      <c r="A266">
        <v>2014</v>
      </c>
      <c r="B266" t="s">
        <v>137</v>
      </c>
      <c r="C266" t="s">
        <v>135</v>
      </c>
      <c r="D266">
        <v>1863</v>
      </c>
      <c r="E266">
        <v>43807.340000000098</v>
      </c>
      <c r="F266">
        <v>70657</v>
      </c>
      <c r="G266">
        <v>5.5956947592343376</v>
      </c>
      <c r="H266" s="126">
        <f>F266*10000/Population!B168/365</f>
        <v>5.5956947592343376</v>
      </c>
    </row>
    <row r="267" spans="1:8">
      <c r="A267">
        <v>2014</v>
      </c>
      <c r="B267" t="s">
        <v>137</v>
      </c>
      <c r="C267" t="s">
        <v>136</v>
      </c>
      <c r="D267">
        <v>117</v>
      </c>
      <c r="E267">
        <v>2678.3999999999996</v>
      </c>
      <c r="F267">
        <v>4320</v>
      </c>
      <c r="G267">
        <v>5.1867375600842127</v>
      </c>
      <c r="H267" s="126">
        <f>F267*10000/Population!B169/365</f>
        <v>5.1867375600842127</v>
      </c>
    </row>
    <row r="268" spans="1:8">
      <c r="A268">
        <v>2014</v>
      </c>
      <c r="B268" t="s">
        <v>138</v>
      </c>
      <c r="C268" t="s">
        <v>123</v>
      </c>
      <c r="D268">
        <v>15</v>
      </c>
      <c r="E268">
        <v>1230.1799999999998</v>
      </c>
      <c r="F268">
        <v>406</v>
      </c>
      <c r="G268">
        <v>3.6024625759816811E-2</v>
      </c>
      <c r="H268" s="126">
        <f>F268*10000/Population!B156/365</f>
        <v>3.6024625759816811E-2</v>
      </c>
    </row>
    <row r="269" spans="1:8">
      <c r="A269">
        <v>2014</v>
      </c>
      <c r="B269" t="s">
        <v>138</v>
      </c>
      <c r="C269" t="s">
        <v>124</v>
      </c>
      <c r="D269">
        <v>5</v>
      </c>
      <c r="E269">
        <v>381.78</v>
      </c>
      <c r="F269">
        <v>126</v>
      </c>
      <c r="G269">
        <v>3.6348514752087988E-2</v>
      </c>
      <c r="H269" s="126">
        <f>F269*10000/Population!B157/365</f>
        <v>3.6348514752087988E-2</v>
      </c>
    </row>
    <row r="270" spans="1:8">
      <c r="A270">
        <v>2014</v>
      </c>
      <c r="B270" t="s">
        <v>138</v>
      </c>
      <c r="C270" t="s">
        <v>125</v>
      </c>
      <c r="D270">
        <v>21</v>
      </c>
      <c r="E270">
        <v>1078.6799999999998</v>
      </c>
      <c r="F270">
        <v>356</v>
      </c>
      <c r="G270">
        <v>7.7387863952569941E-2</v>
      </c>
      <c r="H270" s="126">
        <f>F270*10000/Population!B158/365</f>
        <v>7.7387863952569941E-2</v>
      </c>
    </row>
    <row r="271" spans="1:8">
      <c r="A271">
        <v>2014</v>
      </c>
      <c r="B271" t="s">
        <v>138</v>
      </c>
      <c r="C271" t="s">
        <v>126</v>
      </c>
      <c r="D271">
        <v>24</v>
      </c>
      <c r="E271">
        <v>1654.38</v>
      </c>
      <c r="F271">
        <v>546</v>
      </c>
      <c r="G271">
        <v>4.9340009596902962E-2</v>
      </c>
      <c r="H271" s="126">
        <f>F271*10000/Population!B159/365</f>
        <v>4.9340009596902962E-2</v>
      </c>
    </row>
    <row r="272" spans="1:8">
      <c r="A272">
        <v>2014</v>
      </c>
      <c r="B272" t="s">
        <v>138</v>
      </c>
      <c r="C272" t="s">
        <v>127</v>
      </c>
      <c r="D272">
        <v>7</v>
      </c>
      <c r="E272">
        <v>509.04</v>
      </c>
      <c r="F272">
        <v>168</v>
      </c>
      <c r="G272">
        <v>1.8597078465391225E-2</v>
      </c>
      <c r="H272" s="126">
        <f>F272*10000/Population!B160/365</f>
        <v>1.8597078465391225E-2</v>
      </c>
    </row>
    <row r="273" spans="1:8">
      <c r="A273">
        <v>2014</v>
      </c>
      <c r="B273" t="s">
        <v>138</v>
      </c>
      <c r="C273" t="s">
        <v>128</v>
      </c>
      <c r="D273">
        <v>56</v>
      </c>
      <c r="E273">
        <v>3987.4800000000018</v>
      </c>
      <c r="F273">
        <v>1316</v>
      </c>
      <c r="G273">
        <v>7.4271024392980403E-2</v>
      </c>
      <c r="H273" s="126">
        <f>F273*10000/Population!B161/365</f>
        <v>7.4271024392980403E-2</v>
      </c>
    </row>
    <row r="274" spans="1:8">
      <c r="A274">
        <v>2014</v>
      </c>
      <c r="B274" t="s">
        <v>138</v>
      </c>
      <c r="C274" t="s">
        <v>129</v>
      </c>
      <c r="D274">
        <v>105</v>
      </c>
      <c r="E274">
        <v>7626.5100000000039</v>
      </c>
      <c r="F274">
        <v>2503</v>
      </c>
      <c r="G274">
        <v>7.2148344952853591E-2</v>
      </c>
      <c r="H274" s="126">
        <f>F274*10000/Population!B162/365</f>
        <v>7.2148344952853591E-2</v>
      </c>
    </row>
    <row r="275" spans="1:8">
      <c r="A275">
        <v>2014</v>
      </c>
      <c r="B275" t="s">
        <v>138</v>
      </c>
      <c r="C275" t="s">
        <v>130</v>
      </c>
      <c r="D275">
        <v>25</v>
      </c>
      <c r="E275">
        <v>1796.79</v>
      </c>
      <c r="F275">
        <v>593</v>
      </c>
      <c r="G275">
        <v>6.0841988482396123E-2</v>
      </c>
      <c r="H275" s="126">
        <f>F275*10000/Population!B163/365</f>
        <v>6.0841988482396123E-2</v>
      </c>
    </row>
    <row r="276" spans="1:8">
      <c r="A276">
        <v>2014</v>
      </c>
      <c r="B276" t="s">
        <v>138</v>
      </c>
      <c r="C276" t="s">
        <v>131</v>
      </c>
      <c r="D276">
        <v>91</v>
      </c>
      <c r="E276">
        <v>5917.590000000002</v>
      </c>
      <c r="F276">
        <v>1953</v>
      </c>
      <c r="G276">
        <v>0.10003954199920445</v>
      </c>
      <c r="H276" s="126">
        <f>F276*10000/Population!B164/365</f>
        <v>0.10003954199920445</v>
      </c>
    </row>
    <row r="277" spans="1:8">
      <c r="A277">
        <v>2014</v>
      </c>
      <c r="B277" t="s">
        <v>138</v>
      </c>
      <c r="C277" t="s">
        <v>132</v>
      </c>
      <c r="D277">
        <v>27</v>
      </c>
      <c r="E277">
        <v>2205.84</v>
      </c>
      <c r="F277">
        <v>728</v>
      </c>
      <c r="G277">
        <v>2.7991463680172305E-2</v>
      </c>
      <c r="H277" s="126">
        <f>F277*10000/Population!B165/365</f>
        <v>2.7991463680172305E-2</v>
      </c>
    </row>
    <row r="278" spans="1:8">
      <c r="A278">
        <v>2014</v>
      </c>
      <c r="B278" t="s">
        <v>138</v>
      </c>
      <c r="C278" t="s">
        <v>133</v>
      </c>
      <c r="D278">
        <v>0</v>
      </c>
      <c r="E278">
        <v>0</v>
      </c>
      <c r="F278">
        <v>0</v>
      </c>
      <c r="G278">
        <v>0</v>
      </c>
      <c r="H278" s="126">
        <f>F278*10000/Population!B166/365</f>
        <v>0</v>
      </c>
    </row>
    <row r="279" spans="1:8">
      <c r="A279">
        <v>2014</v>
      </c>
      <c r="B279" t="s">
        <v>138</v>
      </c>
      <c r="C279" t="s">
        <v>134</v>
      </c>
      <c r="D279">
        <v>63</v>
      </c>
      <c r="E279">
        <v>4920.72</v>
      </c>
      <c r="F279">
        <v>1624</v>
      </c>
      <c r="G279">
        <v>2.3525168236097662</v>
      </c>
      <c r="H279" s="126">
        <f>F279*10000/Population!B167/365</f>
        <v>2.3525168236097662</v>
      </c>
    </row>
    <row r="280" spans="1:8">
      <c r="A280">
        <v>2014</v>
      </c>
      <c r="B280" t="s">
        <v>138</v>
      </c>
      <c r="C280" t="s">
        <v>135</v>
      </c>
      <c r="D280">
        <v>31</v>
      </c>
      <c r="E280">
        <v>2417.94</v>
      </c>
      <c r="F280">
        <v>798</v>
      </c>
      <c r="G280">
        <v>6.3197764097952108E-2</v>
      </c>
      <c r="H280" s="126">
        <f>F280*10000/Population!B168/365</f>
        <v>6.3197764097952108E-2</v>
      </c>
    </row>
    <row r="281" spans="1:8">
      <c r="A281">
        <v>2014</v>
      </c>
      <c r="B281" t="s">
        <v>138</v>
      </c>
      <c r="C281" t="s">
        <v>136</v>
      </c>
      <c r="D281">
        <v>4</v>
      </c>
      <c r="E281">
        <v>254.52</v>
      </c>
      <c r="F281">
        <v>84</v>
      </c>
      <c r="G281">
        <v>0.10085323033497079</v>
      </c>
      <c r="H281" s="126">
        <f>F281*10000/Population!B169/365</f>
        <v>0.10085323033497079</v>
      </c>
    </row>
    <row r="282" spans="1:8">
      <c r="A282">
        <v>2015</v>
      </c>
      <c r="B282" t="s">
        <v>122</v>
      </c>
      <c r="C282" t="s">
        <v>123</v>
      </c>
      <c r="D282">
        <v>2009</v>
      </c>
      <c r="E282">
        <v>56454.180000000073</v>
      </c>
      <c r="F282">
        <v>54831.077537333535</v>
      </c>
      <c r="G282">
        <v>4.8709369251234564</v>
      </c>
      <c r="H282" s="126">
        <f>F282*10000/Population!B173/365</f>
        <v>4.8709369251234564</v>
      </c>
    </row>
    <row r="283" spans="1:8">
      <c r="A283">
        <v>2015</v>
      </c>
      <c r="B283" t="s">
        <v>122</v>
      </c>
      <c r="C283" t="s">
        <v>124</v>
      </c>
      <c r="D283">
        <v>681</v>
      </c>
      <c r="E283">
        <v>15510.85999999999</v>
      </c>
      <c r="F283">
        <v>15064.909981834855</v>
      </c>
      <c r="G283">
        <v>4.3420888935489712</v>
      </c>
      <c r="H283" s="126">
        <f>F283*10000/Population!B174/365</f>
        <v>4.3420888935489712</v>
      </c>
    </row>
    <row r="284" spans="1:8">
      <c r="A284">
        <v>2015</v>
      </c>
      <c r="B284" t="s">
        <v>122</v>
      </c>
      <c r="C284" t="s">
        <v>125</v>
      </c>
      <c r="D284">
        <v>904</v>
      </c>
      <c r="E284">
        <v>17878.099999999984</v>
      </c>
      <c r="F284">
        <v>17364.106952868875</v>
      </c>
      <c r="G284">
        <v>3.7758064480280487</v>
      </c>
      <c r="H284" s="126">
        <f>F284*10000/Population!B175/365</f>
        <v>3.7758064480280487</v>
      </c>
    </row>
    <row r="285" spans="1:8">
      <c r="A285">
        <v>2015</v>
      </c>
      <c r="B285" t="s">
        <v>122</v>
      </c>
      <c r="C285" t="s">
        <v>126</v>
      </c>
      <c r="D285">
        <v>1237</v>
      </c>
      <c r="E285">
        <v>36502.599999999926</v>
      </c>
      <c r="F285">
        <v>35467.140414351685</v>
      </c>
      <c r="G285">
        <v>3.1964002417952875</v>
      </c>
      <c r="H285" s="126">
        <f>F285*10000/Population!B176/365</f>
        <v>3.1964002417952875</v>
      </c>
    </row>
    <row r="286" spans="1:8">
      <c r="A286">
        <v>2015</v>
      </c>
      <c r="B286" t="s">
        <v>122</v>
      </c>
      <c r="C286" t="s">
        <v>127</v>
      </c>
      <c r="D286">
        <v>852</v>
      </c>
      <c r="E286">
        <v>23890.279999999959</v>
      </c>
      <c r="F286">
        <v>23203.424569722702</v>
      </c>
      <c r="G286">
        <v>2.5449482659009002</v>
      </c>
      <c r="H286" s="126">
        <f>F286*10000/Population!B177/365</f>
        <v>2.5449482659009002</v>
      </c>
    </row>
    <row r="287" spans="1:8">
      <c r="A287">
        <v>2015</v>
      </c>
      <c r="B287" t="s">
        <v>122</v>
      </c>
      <c r="C287" t="s">
        <v>128</v>
      </c>
      <c r="D287">
        <v>1906</v>
      </c>
      <c r="E287">
        <v>53671.360000000102</v>
      </c>
      <c r="F287">
        <v>52128.284834690683</v>
      </c>
      <c r="G287">
        <v>2.9229227079451743</v>
      </c>
      <c r="H287" s="126">
        <f>F287*10000/Population!B178/365</f>
        <v>2.9229227079451743</v>
      </c>
    </row>
    <row r="288" spans="1:8">
      <c r="A288">
        <v>2015</v>
      </c>
      <c r="B288" t="s">
        <v>122</v>
      </c>
      <c r="C288" t="s">
        <v>129</v>
      </c>
      <c r="D288">
        <v>8073</v>
      </c>
      <c r="E288">
        <v>205800.93999999887</v>
      </c>
      <c r="F288">
        <v>199904.92856322476</v>
      </c>
      <c r="G288">
        <v>5.7233700772332359</v>
      </c>
      <c r="H288" s="126">
        <f>F288*10000/Population!B179/365</f>
        <v>5.7233700772332359</v>
      </c>
    </row>
    <row r="289" spans="1:8">
      <c r="A289">
        <v>2015</v>
      </c>
      <c r="B289" t="s">
        <v>122</v>
      </c>
      <c r="C289" t="s">
        <v>130</v>
      </c>
      <c r="D289">
        <v>1038</v>
      </c>
      <c r="E289">
        <v>28226.389999999945</v>
      </c>
      <c r="F289">
        <v>27414.87276910969</v>
      </c>
      <c r="G289">
        <v>2.8051794370654268</v>
      </c>
      <c r="H289" s="126">
        <f>F289*10000/Population!B180/365</f>
        <v>2.8051794370654268</v>
      </c>
    </row>
    <row r="290" spans="1:8">
      <c r="A290">
        <v>2015</v>
      </c>
      <c r="B290" t="s">
        <v>122</v>
      </c>
      <c r="C290" t="s">
        <v>131</v>
      </c>
      <c r="D290">
        <v>5460</v>
      </c>
      <c r="E290">
        <v>150982.84000000064</v>
      </c>
      <c r="F290">
        <v>146641.94698310533</v>
      </c>
      <c r="G290">
        <v>7.4908593717664216</v>
      </c>
      <c r="H290" s="126">
        <f>F290*10000/Population!B181/365</f>
        <v>7.4908593717664216</v>
      </c>
    </row>
    <row r="291" spans="1:8">
      <c r="A291">
        <v>2015</v>
      </c>
      <c r="B291" t="s">
        <v>122</v>
      </c>
      <c r="C291" t="s">
        <v>132</v>
      </c>
      <c r="D291">
        <v>2206</v>
      </c>
      <c r="E291">
        <v>57588.460000000123</v>
      </c>
      <c r="F291">
        <v>55979.427273680813</v>
      </c>
      <c r="G291">
        <v>2.1270103487894114</v>
      </c>
      <c r="H291" s="126">
        <f>F291*10000/Population!B182/365</f>
        <v>2.1270103487894114</v>
      </c>
    </row>
    <row r="292" spans="1:8">
      <c r="A292">
        <v>2015</v>
      </c>
      <c r="B292" t="s">
        <v>122</v>
      </c>
      <c r="C292" t="s">
        <v>133</v>
      </c>
      <c r="D292">
        <v>28</v>
      </c>
      <c r="E292">
        <v>806.39999999999986</v>
      </c>
      <c r="F292">
        <v>783.2154791617063</v>
      </c>
      <c r="G292">
        <v>1.1802408191627212</v>
      </c>
      <c r="H292" s="126">
        <f>F292*10000/Population!B183/365</f>
        <v>1.1802408191627212</v>
      </c>
    </row>
    <row r="293" spans="1:8">
      <c r="A293">
        <v>2015</v>
      </c>
      <c r="B293" t="s">
        <v>122</v>
      </c>
      <c r="C293" t="s">
        <v>134</v>
      </c>
      <c r="D293">
        <v>153</v>
      </c>
      <c r="E293">
        <v>4237.7200000000021</v>
      </c>
      <c r="F293">
        <v>4115.8772629416217</v>
      </c>
      <c r="G293" s="127">
        <v>5.9518505557129524</v>
      </c>
      <c r="H293" s="126">
        <f>F293*10000/Population!B184/365</f>
        <v>5.9518505557129524</v>
      </c>
    </row>
    <row r="294" spans="1:8">
      <c r="A294">
        <v>2015</v>
      </c>
      <c r="B294" t="s">
        <v>122</v>
      </c>
      <c r="C294" t="s">
        <v>135</v>
      </c>
      <c r="D294">
        <v>2079</v>
      </c>
      <c r="E294">
        <v>57197.500000000065</v>
      </c>
      <c r="F294">
        <v>55553.021057241094</v>
      </c>
      <c r="G294" s="127">
        <v>4.3865480500063834</v>
      </c>
      <c r="H294" s="126">
        <f>F294*10000/Population!B185/365</f>
        <v>4.3865480500063834</v>
      </c>
    </row>
    <row r="295" spans="1:8">
      <c r="A295">
        <v>2015</v>
      </c>
      <c r="B295" t="s">
        <v>122</v>
      </c>
      <c r="C295" t="s">
        <v>136</v>
      </c>
      <c r="D295">
        <v>128</v>
      </c>
      <c r="E295">
        <v>3576.340000000002</v>
      </c>
      <c r="F295">
        <v>3473.5206901087431</v>
      </c>
      <c r="G295" s="127">
        <v>4.1882294874543691</v>
      </c>
      <c r="H295" s="126">
        <f>F295*10000/Population!B186/365</f>
        <v>4.1882294874543691</v>
      </c>
    </row>
    <row r="296" spans="1:8">
      <c r="A296">
        <v>2015</v>
      </c>
      <c r="B296" t="s">
        <v>137</v>
      </c>
      <c r="C296" t="s">
        <v>123</v>
      </c>
      <c r="D296">
        <v>1125</v>
      </c>
      <c r="E296">
        <v>47914.530000000101</v>
      </c>
      <c r="F296">
        <v>43885</v>
      </c>
      <c r="G296" s="127">
        <v>3.8985385033423183</v>
      </c>
      <c r="H296" s="126">
        <f>F296*10000/Population!B173/365</f>
        <v>3.8985385033423183</v>
      </c>
    </row>
    <row r="297" spans="1:8">
      <c r="A297">
        <v>2015</v>
      </c>
      <c r="B297" t="s">
        <v>137</v>
      </c>
      <c r="C297" t="s">
        <v>124</v>
      </c>
      <c r="D297">
        <v>414</v>
      </c>
      <c r="E297">
        <v>16229.579999999991</v>
      </c>
      <c r="F297">
        <v>14223</v>
      </c>
      <c r="G297" s="126">
        <v>4.0994290976457028</v>
      </c>
      <c r="H297" s="126">
        <f>F297*10000/Population!B174/365</f>
        <v>4.0994290976457028</v>
      </c>
    </row>
    <row r="298" spans="1:8" ht="15.75" customHeight="1">
      <c r="A298">
        <v>2015</v>
      </c>
      <c r="B298" t="s">
        <v>137</v>
      </c>
      <c r="C298" t="s">
        <v>125</v>
      </c>
      <c r="D298">
        <v>1773</v>
      </c>
      <c r="E298">
        <v>45661.640000000094</v>
      </c>
      <c r="F298">
        <v>39405</v>
      </c>
      <c r="G298" s="126">
        <v>8.5685750202064419</v>
      </c>
      <c r="H298" s="126">
        <f>F298*10000/Population!B175/365</f>
        <v>8.5685750202064419</v>
      </c>
    </row>
    <row r="299" spans="1:8">
      <c r="A299">
        <v>2015</v>
      </c>
      <c r="B299" t="s">
        <v>137</v>
      </c>
      <c r="C299" t="s">
        <v>126</v>
      </c>
      <c r="D299">
        <v>847</v>
      </c>
      <c r="E299">
        <v>34764.690000000017</v>
      </c>
      <c r="F299">
        <v>31062</v>
      </c>
      <c r="G299" s="126">
        <v>2.7993963750872108</v>
      </c>
      <c r="H299" s="126">
        <f>F299*10000/Population!B176/365</f>
        <v>2.7993963750872108</v>
      </c>
    </row>
    <row r="300" spans="1:8">
      <c r="A300">
        <v>2015</v>
      </c>
      <c r="B300" t="s">
        <v>137</v>
      </c>
      <c r="C300" t="s">
        <v>127</v>
      </c>
      <c r="D300">
        <v>1280</v>
      </c>
      <c r="E300">
        <v>52653.850000000122</v>
      </c>
      <c r="F300">
        <v>48028</v>
      </c>
      <c r="G300" s="126">
        <v>5.2677041247687333</v>
      </c>
      <c r="H300" s="126">
        <f>F300*10000/Population!B177/365</f>
        <v>5.2677041247687333</v>
      </c>
    </row>
    <row r="301" spans="1:8">
      <c r="A301">
        <v>2015</v>
      </c>
      <c r="B301" t="s">
        <v>137</v>
      </c>
      <c r="C301" t="s">
        <v>128</v>
      </c>
      <c r="D301">
        <v>1413</v>
      </c>
      <c r="E301">
        <v>52714.270000000128</v>
      </c>
      <c r="F301">
        <v>51543</v>
      </c>
      <c r="G301" s="126">
        <v>2.890104779264834</v>
      </c>
      <c r="H301" s="126">
        <f>F301*10000/Population!B178/365</f>
        <v>2.890104779264834</v>
      </c>
    </row>
    <row r="302" spans="1:8">
      <c r="A302">
        <v>2015</v>
      </c>
      <c r="B302" t="s">
        <v>137</v>
      </c>
      <c r="C302" t="s">
        <v>129</v>
      </c>
      <c r="D302">
        <v>6124</v>
      </c>
      <c r="E302">
        <v>213778.79000000015</v>
      </c>
      <c r="F302">
        <v>181196</v>
      </c>
      <c r="G302">
        <v>5.1877248448447375</v>
      </c>
      <c r="H302" s="126">
        <f>F302*10000/Population!B179/365</f>
        <v>5.1877248448447375</v>
      </c>
    </row>
    <row r="303" spans="1:8">
      <c r="A303">
        <v>2015</v>
      </c>
      <c r="B303" t="s">
        <v>137</v>
      </c>
      <c r="C303" t="s">
        <v>130</v>
      </c>
      <c r="D303">
        <v>1171</v>
      </c>
      <c r="E303">
        <v>53035.490000000129</v>
      </c>
      <c r="F303">
        <v>45014</v>
      </c>
      <c r="G303">
        <v>4.6059796900587209</v>
      </c>
      <c r="H303" s="126">
        <f>F303*10000/Population!B180/365</f>
        <v>4.6059796900587209</v>
      </c>
    </row>
    <row r="304" spans="1:8">
      <c r="A304">
        <v>2015</v>
      </c>
      <c r="B304" t="s">
        <v>137</v>
      </c>
      <c r="C304" t="s">
        <v>131</v>
      </c>
      <c r="D304">
        <v>3674</v>
      </c>
      <c r="E304">
        <v>159260.47000000035</v>
      </c>
      <c r="F304">
        <v>142262</v>
      </c>
      <c r="G304">
        <v>7.2671200694642319</v>
      </c>
      <c r="H304" s="126">
        <f>F304*10000/Population!B181/365</f>
        <v>7.2671200694642319</v>
      </c>
    </row>
    <row r="305" spans="1:8">
      <c r="A305">
        <v>2015</v>
      </c>
      <c r="B305" t="s">
        <v>137</v>
      </c>
      <c r="C305" t="s">
        <v>132</v>
      </c>
      <c r="D305">
        <v>5817</v>
      </c>
      <c r="E305">
        <v>210323.61999999901</v>
      </c>
      <c r="F305">
        <v>191949</v>
      </c>
      <c r="G305">
        <v>7.2933491699321786</v>
      </c>
      <c r="H305" s="126">
        <f>F305*10000/Population!B182/365</f>
        <v>7.2933491699321786</v>
      </c>
    </row>
    <row r="306" spans="1:8">
      <c r="A306">
        <v>2015</v>
      </c>
      <c r="B306" t="s">
        <v>137</v>
      </c>
      <c r="C306" t="s">
        <v>133</v>
      </c>
      <c r="D306">
        <v>36</v>
      </c>
      <c r="E306">
        <v>1713.3100000000004</v>
      </c>
      <c r="F306">
        <v>1443</v>
      </c>
      <c r="G306">
        <v>2.1744814133074346</v>
      </c>
      <c r="H306" s="126">
        <f>F306*10000/Population!B183/365</f>
        <v>2.1744814133074346</v>
      </c>
    </row>
    <row r="307" spans="1:8">
      <c r="A307">
        <v>2015</v>
      </c>
      <c r="B307" t="s">
        <v>137</v>
      </c>
      <c r="C307" t="s">
        <v>134</v>
      </c>
      <c r="D307">
        <v>14</v>
      </c>
      <c r="E307">
        <v>545.71999999999991</v>
      </c>
      <c r="F307">
        <v>602</v>
      </c>
      <c r="G307" s="127">
        <v>0.87053471365626023</v>
      </c>
      <c r="H307" s="126">
        <f>F307*10000/Population!B184/365</f>
        <v>0.87053471365626023</v>
      </c>
    </row>
    <row r="308" spans="1:8">
      <c r="A308">
        <v>2015</v>
      </c>
      <c r="B308" t="s">
        <v>137</v>
      </c>
      <c r="C308" t="s">
        <v>135</v>
      </c>
      <c r="D308">
        <v>1812</v>
      </c>
      <c r="E308">
        <v>76582.030000000304</v>
      </c>
      <c r="F308">
        <v>69896</v>
      </c>
      <c r="G308" s="127">
        <v>5.5190907113283254</v>
      </c>
      <c r="H308" s="126">
        <f>F308*10000/Population!B185/365</f>
        <v>5.5190907113283254</v>
      </c>
    </row>
    <row r="309" spans="1:8">
      <c r="A309">
        <v>2015</v>
      </c>
      <c r="B309" t="s">
        <v>137</v>
      </c>
      <c r="C309" t="s">
        <v>136</v>
      </c>
      <c r="D309">
        <v>89</v>
      </c>
      <c r="E309">
        <v>4041.1299999999997</v>
      </c>
      <c r="F309">
        <v>3644</v>
      </c>
      <c r="G309" s="127">
        <v>4.3937864817514383</v>
      </c>
      <c r="H309" s="126">
        <f>F309*10000/Population!B186/365</f>
        <v>4.3937864817514383</v>
      </c>
    </row>
    <row r="310" spans="1:8">
      <c r="A310">
        <v>2015</v>
      </c>
      <c r="B310" t="s">
        <v>138</v>
      </c>
      <c r="C310" t="s">
        <v>123</v>
      </c>
      <c r="D310">
        <v>9</v>
      </c>
      <c r="E310">
        <v>933.24</v>
      </c>
      <c r="F310">
        <v>308</v>
      </c>
      <c r="G310" s="127">
        <v>2.7361281964895384E-2</v>
      </c>
      <c r="H310" s="126">
        <f>F310*10000/Population!B173/365</f>
        <v>2.7361281964895384E-2</v>
      </c>
    </row>
    <row r="311" spans="1:8">
      <c r="A311">
        <v>2015</v>
      </c>
      <c r="B311" t="s">
        <v>138</v>
      </c>
      <c r="C311" t="s">
        <v>124</v>
      </c>
      <c r="D311">
        <v>1</v>
      </c>
      <c r="E311">
        <v>84.84</v>
      </c>
      <c r="F311">
        <v>28</v>
      </c>
      <c r="G311" s="127">
        <v>8.0703096909287564E-3</v>
      </c>
      <c r="H311" s="126">
        <f>F311*10000/Population!B174/365</f>
        <v>8.0703096909287564E-3</v>
      </c>
    </row>
    <row r="312" spans="1:8">
      <c r="A312">
        <v>2015</v>
      </c>
      <c r="B312" t="s">
        <v>138</v>
      </c>
      <c r="C312" t="s">
        <v>125</v>
      </c>
      <c r="D312">
        <v>86</v>
      </c>
      <c r="E312">
        <v>3699.63</v>
      </c>
      <c r="F312">
        <v>1221</v>
      </c>
      <c r="G312" s="126">
        <v>0.26550514147118554</v>
      </c>
      <c r="H312" s="126">
        <f>F312*10000/Population!B175/365</f>
        <v>0.26550514147118554</v>
      </c>
    </row>
    <row r="313" spans="1:8">
      <c r="A313">
        <v>2015</v>
      </c>
      <c r="B313" t="s">
        <v>138</v>
      </c>
      <c r="C313" t="s">
        <v>126</v>
      </c>
      <c r="D313">
        <v>32</v>
      </c>
      <c r="E313">
        <v>2163.42</v>
      </c>
      <c r="F313">
        <v>714</v>
      </c>
      <c r="G313" s="126">
        <v>6.4347724287305022E-2</v>
      </c>
      <c r="H313" s="126">
        <f>F313*10000/Population!B176/365</f>
        <v>6.4347724287305022E-2</v>
      </c>
    </row>
    <row r="314" spans="1:8">
      <c r="A314">
        <v>2015</v>
      </c>
      <c r="B314" t="s">
        <v>138</v>
      </c>
      <c r="C314" t="s">
        <v>127</v>
      </c>
      <c r="D314">
        <v>12</v>
      </c>
      <c r="E314">
        <v>678.72</v>
      </c>
      <c r="F314">
        <v>224</v>
      </c>
      <c r="G314" s="126">
        <v>2.4568287747734577E-2</v>
      </c>
      <c r="H314" s="126">
        <f>F314*10000/Population!B177/365</f>
        <v>2.4568287747734577E-2</v>
      </c>
    </row>
    <row r="315" spans="1:8">
      <c r="A315">
        <v>2015</v>
      </c>
      <c r="B315" t="s">
        <v>138</v>
      </c>
      <c r="C315" t="s">
        <v>128</v>
      </c>
      <c r="D315">
        <v>42</v>
      </c>
      <c r="E315">
        <v>3754.1700000000005</v>
      </c>
      <c r="F315">
        <v>1239</v>
      </c>
      <c r="G315" s="126">
        <v>6.9472863851718553E-2</v>
      </c>
      <c r="H315" s="126">
        <f>F315*10000/Population!B178/365</f>
        <v>6.9472863851718553E-2</v>
      </c>
    </row>
    <row r="316" spans="1:8">
      <c r="A316">
        <v>2015</v>
      </c>
      <c r="B316" t="s">
        <v>138</v>
      </c>
      <c r="C316" t="s">
        <v>129</v>
      </c>
      <c r="D316">
        <v>101</v>
      </c>
      <c r="E316">
        <v>6641.7600000000039</v>
      </c>
      <c r="F316">
        <v>2192</v>
      </c>
      <c r="G316">
        <v>6.2757968497647101E-2</v>
      </c>
      <c r="H316" s="126">
        <f>F316*10000/Population!B179/365</f>
        <v>6.2757968497647101E-2</v>
      </c>
    </row>
    <row r="317" spans="1:8">
      <c r="A317">
        <v>2015</v>
      </c>
      <c r="B317" t="s">
        <v>138</v>
      </c>
      <c r="C317" t="s">
        <v>130</v>
      </c>
      <c r="D317">
        <v>24</v>
      </c>
      <c r="E317">
        <v>2078.58</v>
      </c>
      <c r="F317">
        <v>686</v>
      </c>
      <c r="G317">
        <v>7.0193763437603474E-2</v>
      </c>
      <c r="H317" s="126">
        <f>F317*10000/Population!B180/365</f>
        <v>7.0193763437603474E-2</v>
      </c>
    </row>
    <row r="318" spans="1:8">
      <c r="A318">
        <v>2015</v>
      </c>
      <c r="B318" t="s">
        <v>138</v>
      </c>
      <c r="C318" t="s">
        <v>131</v>
      </c>
      <c r="D318">
        <v>65</v>
      </c>
      <c r="E318">
        <v>4390.4700000000021</v>
      </c>
      <c r="F318">
        <v>1449</v>
      </c>
      <c r="G318">
        <v>7.4018761022997509E-2</v>
      </c>
      <c r="H318" s="126">
        <f>F318*10000/Population!B181/365</f>
        <v>7.4018761022997509E-2</v>
      </c>
    </row>
    <row r="319" spans="1:8">
      <c r="A319">
        <v>2015</v>
      </c>
      <c r="B319" t="s">
        <v>138</v>
      </c>
      <c r="C319" t="s">
        <v>132</v>
      </c>
      <c r="D319">
        <v>20</v>
      </c>
      <c r="E319">
        <v>1611.96</v>
      </c>
      <c r="F319">
        <v>532</v>
      </c>
      <c r="G319">
        <v>2.0214024341902895E-2</v>
      </c>
      <c r="H319" s="126">
        <f>F319*10000/Population!B182/365</f>
        <v>2.0214024341902895E-2</v>
      </c>
    </row>
    <row r="320" spans="1:8">
      <c r="A320">
        <v>2015</v>
      </c>
      <c r="B320" t="s">
        <v>138</v>
      </c>
      <c r="C320" t="s">
        <v>133</v>
      </c>
      <c r="D320">
        <v>0</v>
      </c>
      <c r="E320">
        <v>0</v>
      </c>
      <c r="F320">
        <v>0</v>
      </c>
      <c r="G320">
        <v>0</v>
      </c>
      <c r="H320" s="126">
        <f>F320*10000/Population!B183/365</f>
        <v>0</v>
      </c>
    </row>
    <row r="321" spans="1:8">
      <c r="A321">
        <v>2015</v>
      </c>
      <c r="B321" t="s">
        <v>138</v>
      </c>
      <c r="C321" t="s">
        <v>134</v>
      </c>
      <c r="D321">
        <v>30</v>
      </c>
      <c r="E321">
        <v>2787.6000000000004</v>
      </c>
      <c r="F321">
        <v>920</v>
      </c>
      <c r="G321">
        <v>1.3303852766839859</v>
      </c>
      <c r="H321" s="126">
        <f>F321*10000/Population!B184/365</f>
        <v>1.3303852766839859</v>
      </c>
    </row>
    <row r="322" spans="1:8">
      <c r="A322">
        <v>2015</v>
      </c>
      <c r="B322" t="s">
        <v>138</v>
      </c>
      <c r="C322" t="s">
        <v>135</v>
      </c>
      <c r="D322">
        <v>24</v>
      </c>
      <c r="E322">
        <v>1611.96</v>
      </c>
      <c r="F322">
        <v>532</v>
      </c>
      <c r="G322" s="127">
        <v>4.2007500549769212E-2</v>
      </c>
      <c r="H322" s="126">
        <f>F322*10000/Population!B185/365</f>
        <v>4.2007500549769212E-2</v>
      </c>
    </row>
    <row r="323" spans="1:8">
      <c r="A323">
        <v>2015</v>
      </c>
      <c r="B323" t="s">
        <v>138</v>
      </c>
      <c r="C323" t="s">
        <v>136</v>
      </c>
      <c r="D323">
        <v>11</v>
      </c>
      <c r="E323">
        <v>590.85</v>
      </c>
      <c r="F323">
        <v>195</v>
      </c>
      <c r="G323" s="127">
        <v>0.2351230416963585</v>
      </c>
      <c r="H323" s="126">
        <f>F323*10000/Population!B186/365</f>
        <v>0.2351230416963585</v>
      </c>
    </row>
    <row r="324" spans="1:8">
      <c r="A324">
        <v>2006</v>
      </c>
      <c r="B324" t="s">
        <v>122</v>
      </c>
      <c r="C324" t="s">
        <v>159</v>
      </c>
      <c r="D324">
        <v>1</v>
      </c>
      <c r="E324">
        <v>28.92</v>
      </c>
      <c r="F324">
        <v>27.971981398632369</v>
      </c>
    </row>
    <row r="325" spans="1:8">
      <c r="A325">
        <v>2006</v>
      </c>
      <c r="B325" t="s">
        <v>137</v>
      </c>
      <c r="C325" t="s">
        <v>159</v>
      </c>
      <c r="D325">
        <v>4</v>
      </c>
      <c r="E325">
        <v>5.26</v>
      </c>
      <c r="F325">
        <v>10</v>
      </c>
    </row>
    <row r="326" spans="1:8">
      <c r="A326">
        <v>2007</v>
      </c>
      <c r="B326" t="s">
        <v>122</v>
      </c>
      <c r="C326" t="s">
        <v>159</v>
      </c>
      <c r="D326">
        <v>2</v>
      </c>
      <c r="E326">
        <v>16.52</v>
      </c>
      <c r="F326">
        <v>15.98398937064707</v>
      </c>
    </row>
    <row r="327" spans="1:8">
      <c r="A327">
        <v>2007</v>
      </c>
      <c r="B327" t="s">
        <v>137</v>
      </c>
      <c r="C327" t="s">
        <v>159</v>
      </c>
      <c r="D327">
        <v>2</v>
      </c>
      <c r="E327">
        <v>8.4</v>
      </c>
      <c r="F327">
        <v>16</v>
      </c>
    </row>
    <row r="328" spans="1:8">
      <c r="A328">
        <v>2011</v>
      </c>
      <c r="B328" t="s">
        <v>122</v>
      </c>
      <c r="C328" t="s">
        <v>159</v>
      </c>
      <c r="D328">
        <v>1</v>
      </c>
      <c r="E328">
        <v>24</v>
      </c>
      <c r="F328">
        <v>27.971981398632369</v>
      </c>
    </row>
    <row r="329" spans="1:8">
      <c r="A329">
        <v>2015</v>
      </c>
      <c r="B329" t="s">
        <v>137</v>
      </c>
      <c r="C329" t="s">
        <v>159</v>
      </c>
      <c r="D329">
        <v>1</v>
      </c>
      <c r="E329">
        <v>1.24</v>
      </c>
      <c r="F329">
        <v>2</v>
      </c>
    </row>
  </sheetData>
  <sortState ref="A2:H326">
    <sortCondition ref="A2:A326"/>
    <sortCondition ref="B2:B326"/>
    <sortCondition ref="C2:C326"/>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6">
    <pageSetUpPr fitToPage="1"/>
  </sheetPr>
  <dimension ref="B1:M121"/>
  <sheetViews>
    <sheetView zoomScale="85" zoomScaleNormal="85" workbookViewId="0"/>
  </sheetViews>
  <sheetFormatPr defaultRowHeight="15"/>
  <cols>
    <col min="1" max="1" width="2.42578125" style="87" customWidth="1"/>
    <col min="2" max="2" width="11.140625" style="87" customWidth="1"/>
    <col min="3" max="16384" width="9.140625" style="87"/>
  </cols>
  <sheetData>
    <row r="1" spans="2:13">
      <c r="M1" s="70" t="s">
        <v>0</v>
      </c>
    </row>
    <row r="8" spans="2:13" ht="18">
      <c r="B8" s="14" t="s">
        <v>86</v>
      </c>
    </row>
    <row r="9" spans="2:13" ht="18">
      <c r="B9" s="234" t="s">
        <v>146</v>
      </c>
    </row>
    <row r="11" spans="2:13" ht="18.75">
      <c r="B11" s="86" t="s">
        <v>186</v>
      </c>
    </row>
    <row r="31" spans="2:2" ht="15.75">
      <c r="B31" s="86" t="s">
        <v>187</v>
      </c>
    </row>
    <row r="52" spans="2:2" ht="15.75">
      <c r="B52" s="86" t="s">
        <v>190</v>
      </c>
    </row>
    <row r="54" spans="2:2" ht="15.75">
      <c r="B54" s="86"/>
    </row>
    <row r="76" spans="2:2" ht="15.75">
      <c r="B76" s="88" t="s">
        <v>189</v>
      </c>
    </row>
    <row r="98" spans="2:2" ht="15.75">
      <c r="B98" s="88" t="s">
        <v>173</v>
      </c>
    </row>
    <row r="121" spans="2:2">
      <c r="B121" s="290" t="s">
        <v>191</v>
      </c>
    </row>
  </sheetData>
  <pageMargins left="0.70866141732283472" right="0.70866141732283472" top="0.74803149606299213" bottom="0.74803149606299213" header="0.31496062992125984" footer="0.31496062992125984"/>
  <pageSetup scale="36" orientation="portrait" r:id="rId1"/>
  <drawing r:id="rId2"/>
</worksheet>
</file>

<file path=xl/worksheets/sheet8.xml><?xml version="1.0" encoding="utf-8"?>
<worksheet xmlns="http://schemas.openxmlformats.org/spreadsheetml/2006/main" xmlns:r="http://schemas.openxmlformats.org/officeDocument/2006/relationships">
  <dimension ref="A1:E200"/>
  <sheetViews>
    <sheetView showGridLines="0" workbookViewId="0">
      <selection activeCell="B19" sqref="B19"/>
    </sheetView>
  </sheetViews>
  <sheetFormatPr defaultRowHeight="15"/>
  <cols>
    <col min="1" max="1" width="25.5703125" style="132" bestFit="1" customWidth="1"/>
    <col min="2" max="2" width="18.140625" style="146" customWidth="1"/>
    <col min="3" max="3" width="9.140625" style="132"/>
    <col min="4" max="4" width="22.42578125" style="132" bestFit="1" customWidth="1"/>
    <col min="5" max="16384" width="9.140625" style="132"/>
  </cols>
  <sheetData>
    <row r="1" spans="1:5">
      <c r="A1" s="192">
        <v>2005</v>
      </c>
      <c r="B1" s="196"/>
    </row>
    <row r="2" spans="1:5">
      <c r="A2" s="125" t="s">
        <v>92</v>
      </c>
      <c r="B2" s="196">
        <v>4178143</v>
      </c>
    </row>
    <row r="3" spans="1:5">
      <c r="A3" s="125" t="s">
        <v>93</v>
      </c>
      <c r="B3" s="196">
        <v>301479</v>
      </c>
    </row>
    <row r="4" spans="1:5">
      <c r="A4" s="125" t="s">
        <v>94</v>
      </c>
      <c r="B4" s="196">
        <v>90131</v>
      </c>
      <c r="D4" s="256"/>
    </row>
    <row r="5" spans="1:5">
      <c r="A5" s="125" t="s">
        <v>95</v>
      </c>
      <c r="B5" s="196">
        <v>123279</v>
      </c>
      <c r="D5" s="124"/>
      <c r="E5" s="125"/>
    </row>
    <row r="6" spans="1:5">
      <c r="A6" s="125" t="s">
        <v>96</v>
      </c>
      <c r="B6" s="196">
        <v>290256</v>
      </c>
      <c r="D6" s="124"/>
      <c r="E6" s="125"/>
    </row>
    <row r="7" spans="1:5">
      <c r="A7" s="125" t="s">
        <v>97</v>
      </c>
      <c r="B7" s="196">
        <v>232520</v>
      </c>
      <c r="D7" s="124"/>
      <c r="E7" s="125"/>
    </row>
    <row r="8" spans="1:5">
      <c r="A8" s="125" t="s">
        <v>98</v>
      </c>
      <c r="B8" s="196">
        <v>440077</v>
      </c>
      <c r="D8" s="124"/>
      <c r="E8" s="125"/>
    </row>
    <row r="9" spans="1:5">
      <c r="A9" s="125" t="s">
        <v>164</v>
      </c>
      <c r="B9" s="196">
        <v>968255</v>
      </c>
      <c r="D9" s="124"/>
      <c r="E9" s="125"/>
    </row>
    <row r="10" spans="1:5">
      <c r="A10" s="78" t="s">
        <v>100</v>
      </c>
      <c r="B10" s="195">
        <v>252054</v>
      </c>
      <c r="D10" s="124"/>
      <c r="E10" s="125"/>
    </row>
    <row r="11" spans="1:5">
      <c r="A11" s="78" t="s">
        <v>101</v>
      </c>
      <c r="B11" s="195">
        <v>451962</v>
      </c>
      <c r="D11" s="124"/>
      <c r="E11" s="125"/>
    </row>
    <row r="12" spans="1:5">
      <c r="A12" s="78" t="s">
        <v>102</v>
      </c>
      <c r="B12" s="195">
        <v>648968</v>
      </c>
      <c r="D12" s="124"/>
      <c r="E12" s="125"/>
    </row>
    <row r="13" spans="1:5">
      <c r="A13" s="191" t="s">
        <v>103</v>
      </c>
      <c r="B13" s="197">
        <v>16305</v>
      </c>
      <c r="D13" s="124"/>
      <c r="E13" s="125"/>
    </row>
    <row r="14" spans="1:5">
      <c r="A14" s="191" t="s">
        <v>104</v>
      </c>
      <c r="B14" s="197">
        <v>17623</v>
      </c>
      <c r="D14" s="124"/>
      <c r="E14" s="125"/>
    </row>
    <row r="15" spans="1:5">
      <c r="A15" s="131" t="s">
        <v>105</v>
      </c>
      <c r="B15" s="198">
        <v>323144</v>
      </c>
      <c r="D15" s="124"/>
      <c r="E15" s="125"/>
    </row>
    <row r="16" spans="1:5">
      <c r="A16" s="131" t="s">
        <v>106</v>
      </c>
      <c r="B16" s="199">
        <v>22090</v>
      </c>
      <c r="D16" s="124"/>
      <c r="E16" s="125"/>
    </row>
    <row r="17" spans="1:5">
      <c r="A17" s="125"/>
      <c r="B17" s="199"/>
      <c r="D17" s="124"/>
      <c r="E17" s="125"/>
    </row>
    <row r="18" spans="1:5">
      <c r="A18" s="192">
        <v>2006</v>
      </c>
      <c r="B18" s="199"/>
      <c r="D18" s="124"/>
      <c r="E18" s="125"/>
    </row>
    <row r="19" spans="1:5">
      <c r="A19" s="125" t="s">
        <v>92</v>
      </c>
      <c r="B19" s="199">
        <v>4206865</v>
      </c>
      <c r="D19" s="124"/>
      <c r="E19" s="136"/>
    </row>
    <row r="20" spans="1:5">
      <c r="A20" s="125" t="s">
        <v>93</v>
      </c>
      <c r="B20" s="199">
        <v>302535</v>
      </c>
    </row>
    <row r="21" spans="1:5">
      <c r="A21" s="125" t="s">
        <v>94</v>
      </c>
      <c r="B21" s="199">
        <v>90918</v>
      </c>
    </row>
    <row r="22" spans="1:5">
      <c r="A22" s="125" t="s">
        <v>95</v>
      </c>
      <c r="B22" s="199">
        <v>123674</v>
      </c>
    </row>
    <row r="23" spans="1:5">
      <c r="A23" s="125" t="s">
        <v>96</v>
      </c>
      <c r="B23" s="199">
        <v>292473</v>
      </c>
    </row>
    <row r="24" spans="1:5">
      <c r="A24" s="125" t="s">
        <v>97</v>
      </c>
      <c r="B24" s="199">
        <v>234622</v>
      </c>
    </row>
    <row r="25" spans="1:5">
      <c r="A25" s="125" t="s">
        <v>98</v>
      </c>
      <c r="B25" s="199">
        <v>445556</v>
      </c>
    </row>
    <row r="26" spans="1:5">
      <c r="A26" s="125" t="s">
        <v>164</v>
      </c>
      <c r="B26" s="199">
        <v>969967</v>
      </c>
    </row>
    <row r="27" spans="1:5">
      <c r="A27" s="125" t="s">
        <v>100</v>
      </c>
      <c r="B27" s="199">
        <v>255510</v>
      </c>
    </row>
    <row r="28" spans="1:5">
      <c r="A28" s="125" t="s">
        <v>101</v>
      </c>
      <c r="B28" s="199">
        <v>454586</v>
      </c>
    </row>
    <row r="29" spans="1:5">
      <c r="A29" s="125" t="s">
        <v>102</v>
      </c>
      <c r="B29" s="199">
        <v>654987</v>
      </c>
    </row>
    <row r="30" spans="1:5">
      <c r="A30" s="125" t="s">
        <v>103</v>
      </c>
      <c r="B30" s="199">
        <v>16630</v>
      </c>
    </row>
    <row r="31" spans="1:5">
      <c r="A31" s="11" t="s">
        <v>104</v>
      </c>
      <c r="B31" s="195">
        <v>17698</v>
      </c>
    </row>
    <row r="32" spans="1:5">
      <c r="A32" s="11" t="s">
        <v>105</v>
      </c>
      <c r="B32" s="195">
        <v>325427</v>
      </c>
    </row>
    <row r="33" spans="1:2">
      <c r="A33" s="11" t="s">
        <v>106</v>
      </c>
      <c r="B33" s="195">
        <v>22282</v>
      </c>
    </row>
    <row r="34" spans="1:2">
      <c r="A34" s="191"/>
      <c r="B34" s="197"/>
    </row>
    <row r="35" spans="1:2">
      <c r="A35" s="200">
        <v>2007</v>
      </c>
      <c r="B35" s="197"/>
    </row>
    <row r="36" spans="1:2">
      <c r="A36" s="131" t="s">
        <v>92</v>
      </c>
      <c r="B36" s="198">
        <v>4246375</v>
      </c>
    </row>
    <row r="37" spans="1:2">
      <c r="A37" s="131" t="s">
        <v>93</v>
      </c>
      <c r="B37" s="199">
        <v>304404</v>
      </c>
    </row>
    <row r="38" spans="1:2">
      <c r="A38" s="125" t="s">
        <v>94</v>
      </c>
      <c r="B38" s="199">
        <v>92197</v>
      </c>
    </row>
    <row r="39" spans="1:2">
      <c r="A39" s="125" t="s">
        <v>95</v>
      </c>
      <c r="B39" s="199">
        <v>124396</v>
      </c>
    </row>
    <row r="40" spans="1:2">
      <c r="A40" s="125" t="s">
        <v>96</v>
      </c>
      <c r="B40" s="199">
        <v>294129</v>
      </c>
    </row>
    <row r="41" spans="1:2">
      <c r="A41" s="125" t="s">
        <v>97</v>
      </c>
      <c r="B41" s="199">
        <v>237352</v>
      </c>
    </row>
    <row r="42" spans="1:2">
      <c r="A42" s="125" t="s">
        <v>98</v>
      </c>
      <c r="B42" s="199">
        <v>452144</v>
      </c>
    </row>
    <row r="43" spans="1:2">
      <c r="A43" s="125" t="s">
        <v>164</v>
      </c>
      <c r="B43" s="199">
        <v>975874</v>
      </c>
    </row>
    <row r="44" spans="1:2">
      <c r="A44" s="125" t="s">
        <v>100</v>
      </c>
      <c r="B44" s="199">
        <v>258655</v>
      </c>
    </row>
    <row r="45" spans="1:2">
      <c r="A45" s="125" t="s">
        <v>101</v>
      </c>
      <c r="B45" s="199">
        <v>457970</v>
      </c>
    </row>
    <row r="46" spans="1:2">
      <c r="A46" s="125" t="s">
        <v>102</v>
      </c>
      <c r="B46" s="199">
        <v>663272</v>
      </c>
    </row>
    <row r="47" spans="1:2">
      <c r="A47" s="125" t="s">
        <v>103</v>
      </c>
      <c r="B47" s="199">
        <v>16907</v>
      </c>
    </row>
    <row r="48" spans="1:2">
      <c r="A48" s="125" t="s">
        <v>104</v>
      </c>
      <c r="B48" s="199">
        <v>17861</v>
      </c>
    </row>
    <row r="49" spans="1:2">
      <c r="A49" s="125" t="s">
        <v>105</v>
      </c>
      <c r="B49" s="199">
        <v>328769</v>
      </c>
    </row>
    <row r="50" spans="1:2">
      <c r="A50" s="125" t="s">
        <v>106</v>
      </c>
      <c r="B50" s="199">
        <v>22445</v>
      </c>
    </row>
    <row r="51" spans="1:2">
      <c r="A51" s="125"/>
      <c r="B51" s="199"/>
    </row>
    <row r="52" spans="1:2">
      <c r="A52" s="193">
        <v>2008</v>
      </c>
      <c r="B52" s="195"/>
    </row>
    <row r="53" spans="1:2">
      <c r="A53" s="193" t="s">
        <v>92</v>
      </c>
      <c r="B53" s="195">
        <v>4281257</v>
      </c>
    </row>
    <row r="54" spans="1:2">
      <c r="A54" s="193" t="s">
        <v>93</v>
      </c>
      <c r="B54" s="195">
        <v>305950</v>
      </c>
    </row>
    <row r="55" spans="1:2">
      <c r="A55" s="190" t="s">
        <v>94</v>
      </c>
      <c r="B55" s="197">
        <v>93288</v>
      </c>
    </row>
    <row r="56" spans="1:2">
      <c r="A56" s="190" t="s">
        <v>95</v>
      </c>
      <c r="B56" s="197">
        <v>125171</v>
      </c>
    </row>
    <row r="57" spans="1:2">
      <c r="A57" s="194" t="s">
        <v>96</v>
      </c>
      <c r="B57" s="198">
        <v>295536</v>
      </c>
    </row>
    <row r="58" spans="1:2">
      <c r="A58" s="194" t="s">
        <v>97</v>
      </c>
      <c r="B58" s="199">
        <v>238994</v>
      </c>
    </row>
    <row r="59" spans="1:2">
      <c r="A59" s="125" t="s">
        <v>98</v>
      </c>
      <c r="B59" s="199">
        <v>457486</v>
      </c>
    </row>
    <row r="60" spans="1:2">
      <c r="A60" s="125" t="s">
        <v>164</v>
      </c>
      <c r="B60" s="199">
        <v>982892</v>
      </c>
    </row>
    <row r="61" spans="1:2">
      <c r="A61" s="125" t="s">
        <v>100</v>
      </c>
      <c r="B61" s="199">
        <v>260795</v>
      </c>
    </row>
    <row r="62" spans="1:2">
      <c r="A62" s="125" t="s">
        <v>101</v>
      </c>
      <c r="B62" s="199">
        <v>460732</v>
      </c>
    </row>
    <row r="63" spans="1:2">
      <c r="A63" s="125" t="s">
        <v>102</v>
      </c>
      <c r="B63" s="199">
        <v>670527</v>
      </c>
    </row>
    <row r="64" spans="1:2">
      <c r="A64" s="125" t="s">
        <v>103</v>
      </c>
      <c r="B64" s="199">
        <v>17083</v>
      </c>
    </row>
    <row r="65" spans="1:2">
      <c r="A65" s="125" t="s">
        <v>104</v>
      </c>
      <c r="B65" s="199">
        <v>18054</v>
      </c>
    </row>
    <row r="66" spans="1:2">
      <c r="A66" s="125" t="s">
        <v>105</v>
      </c>
      <c r="B66" s="199">
        <v>332186</v>
      </c>
    </row>
    <row r="67" spans="1:2">
      <c r="A67" s="125" t="s">
        <v>106</v>
      </c>
      <c r="B67" s="199">
        <v>22563</v>
      </c>
    </row>
    <row r="68" spans="1:2">
      <c r="A68" s="125"/>
      <c r="B68" s="199"/>
    </row>
    <row r="69" spans="1:2">
      <c r="A69" s="192">
        <v>2009</v>
      </c>
      <c r="B69" s="199"/>
    </row>
    <row r="70" spans="1:2">
      <c r="A70" s="125" t="s">
        <v>92</v>
      </c>
      <c r="B70" s="199">
        <v>4311655</v>
      </c>
    </row>
    <row r="71" spans="1:2">
      <c r="A71" s="125" t="s">
        <v>93</v>
      </c>
      <c r="B71" s="199">
        <v>306747</v>
      </c>
    </row>
    <row r="72" spans="1:2">
      <c r="A72" s="125" t="s">
        <v>94</v>
      </c>
      <c r="B72" s="199">
        <v>93736</v>
      </c>
    </row>
    <row r="73" spans="1:2">
      <c r="A73" s="78" t="s">
        <v>95</v>
      </c>
      <c r="B73" s="195">
        <v>125496</v>
      </c>
    </row>
    <row r="74" spans="1:2">
      <c r="A74" s="78" t="s">
        <v>96</v>
      </c>
      <c r="B74" s="195">
        <v>296803</v>
      </c>
    </row>
    <row r="75" spans="1:2">
      <c r="A75" s="78" t="s">
        <v>97</v>
      </c>
      <c r="B75" s="195">
        <v>240321</v>
      </c>
    </row>
    <row r="76" spans="1:2">
      <c r="A76" s="191" t="s">
        <v>98</v>
      </c>
      <c r="B76" s="197">
        <v>462833</v>
      </c>
    </row>
    <row r="77" spans="1:2">
      <c r="A77" s="191" t="s">
        <v>164</v>
      </c>
      <c r="B77" s="197">
        <v>990751</v>
      </c>
    </row>
    <row r="78" spans="1:2">
      <c r="A78" s="131" t="s">
        <v>100</v>
      </c>
      <c r="B78" s="198">
        <v>262125</v>
      </c>
    </row>
    <row r="79" spans="1:2">
      <c r="A79" s="131" t="s">
        <v>101</v>
      </c>
      <c r="B79" s="199">
        <v>462818</v>
      </c>
    </row>
    <row r="80" spans="1:2">
      <c r="A80" s="125" t="s">
        <v>102</v>
      </c>
      <c r="B80" s="199">
        <v>676951</v>
      </c>
    </row>
    <row r="81" spans="1:2">
      <c r="A81" s="125" t="s">
        <v>103</v>
      </c>
      <c r="B81" s="199">
        <v>17290</v>
      </c>
    </row>
    <row r="82" spans="1:2">
      <c r="A82" s="125" t="s">
        <v>104</v>
      </c>
      <c r="B82" s="199">
        <v>18341</v>
      </c>
    </row>
    <row r="83" spans="1:2">
      <c r="A83" s="125" t="s">
        <v>105</v>
      </c>
      <c r="B83" s="199">
        <v>334775</v>
      </c>
    </row>
    <row r="84" spans="1:2">
      <c r="A84" s="125" t="s">
        <v>106</v>
      </c>
      <c r="B84" s="199">
        <v>22668</v>
      </c>
    </row>
    <row r="85" spans="1:2">
      <c r="A85" s="125"/>
      <c r="B85" s="199"/>
    </row>
    <row r="86" spans="1:2">
      <c r="A86" s="192">
        <v>2010</v>
      </c>
      <c r="B86" s="199"/>
    </row>
    <row r="87" spans="1:2">
      <c r="A87" s="125" t="s">
        <v>92</v>
      </c>
      <c r="B87" s="199">
        <v>4344402</v>
      </c>
    </row>
    <row r="88" spans="1:2">
      <c r="A88" s="125" t="s">
        <v>93</v>
      </c>
      <c r="B88" s="199">
        <v>307962</v>
      </c>
    </row>
    <row r="89" spans="1:2">
      <c r="A89" s="125" t="s">
        <v>94</v>
      </c>
      <c r="B89" s="199">
        <v>94050</v>
      </c>
    </row>
    <row r="90" spans="1:2">
      <c r="A90" s="125" t="s">
        <v>95</v>
      </c>
      <c r="B90" s="199">
        <v>125796</v>
      </c>
    </row>
    <row r="91" spans="1:2">
      <c r="A91" s="125" t="s">
        <v>96</v>
      </c>
      <c r="B91" s="199">
        <v>298058</v>
      </c>
    </row>
    <row r="92" spans="1:2">
      <c r="A92" s="125" t="s">
        <v>97</v>
      </c>
      <c r="B92" s="199">
        <v>241893</v>
      </c>
    </row>
    <row r="93" spans="1:2">
      <c r="A93" s="125" t="s">
        <v>98</v>
      </c>
      <c r="B93" s="199">
        <v>468297</v>
      </c>
    </row>
    <row r="94" spans="1:2">
      <c r="A94" s="78" t="s">
        <v>164</v>
      </c>
      <c r="B94" s="195">
        <v>998458</v>
      </c>
    </row>
    <row r="95" spans="1:2">
      <c r="A95" s="78" t="s">
        <v>100</v>
      </c>
      <c r="B95" s="195">
        <v>263549</v>
      </c>
    </row>
    <row r="96" spans="1:2">
      <c r="A96" s="78" t="s">
        <v>101</v>
      </c>
      <c r="B96" s="195">
        <v>464728</v>
      </c>
    </row>
    <row r="97" spans="1:2">
      <c r="A97" s="191" t="s">
        <v>102</v>
      </c>
      <c r="B97" s="197">
        <v>684880</v>
      </c>
    </row>
    <row r="98" spans="1:2">
      <c r="A98" s="191" t="s">
        <v>103</v>
      </c>
      <c r="B98" s="197">
        <v>17580</v>
      </c>
    </row>
    <row r="99" spans="1:2">
      <c r="A99" s="131" t="s">
        <v>104</v>
      </c>
      <c r="B99" s="198">
        <v>18575</v>
      </c>
    </row>
    <row r="100" spans="1:2">
      <c r="A100" s="131" t="s">
        <v>105</v>
      </c>
      <c r="B100" s="199">
        <v>337651</v>
      </c>
    </row>
    <row r="101" spans="1:2">
      <c r="A101" s="125" t="s">
        <v>106</v>
      </c>
      <c r="B101" s="199">
        <v>22925</v>
      </c>
    </row>
    <row r="102" spans="1:2">
      <c r="A102" s="125"/>
      <c r="B102" s="199"/>
    </row>
    <row r="103" spans="1:2">
      <c r="A103" s="192">
        <v>2011</v>
      </c>
      <c r="B103" s="199"/>
    </row>
    <row r="104" spans="1:2">
      <c r="A104" s="125" t="s">
        <v>92</v>
      </c>
      <c r="B104" s="199">
        <v>4383797</v>
      </c>
    </row>
    <row r="105" spans="1:2">
      <c r="A105" s="125" t="s">
        <v>93</v>
      </c>
      <c r="B105" s="199">
        <v>309359</v>
      </c>
    </row>
    <row r="106" spans="1:2">
      <c r="A106" s="125" t="s">
        <v>94</v>
      </c>
      <c r="B106" s="199">
        <v>94550</v>
      </c>
    </row>
    <row r="107" spans="1:2">
      <c r="A107" s="125" t="s">
        <v>95</v>
      </c>
      <c r="B107" s="199">
        <v>126333</v>
      </c>
    </row>
    <row r="108" spans="1:2">
      <c r="A108" s="125" t="s">
        <v>96</v>
      </c>
      <c r="B108" s="199">
        <v>300814</v>
      </c>
    </row>
    <row r="109" spans="1:2">
      <c r="A109" s="125" t="s">
        <v>97</v>
      </c>
      <c r="B109" s="199">
        <v>244429</v>
      </c>
    </row>
    <row r="110" spans="1:2">
      <c r="A110" s="125" t="s">
        <v>98</v>
      </c>
      <c r="B110" s="199">
        <v>472926</v>
      </c>
    </row>
    <row r="111" spans="1:2">
      <c r="A111" s="125" t="s">
        <v>164</v>
      </c>
      <c r="B111" s="199">
        <v>1007363</v>
      </c>
    </row>
    <row r="112" spans="1:2">
      <c r="A112" s="125" t="s">
        <v>100</v>
      </c>
      <c r="B112" s="199">
        <v>265966</v>
      </c>
    </row>
    <row r="113" spans="1:2">
      <c r="A113" s="125" t="s">
        <v>101</v>
      </c>
      <c r="B113" s="199">
        <v>466840</v>
      </c>
    </row>
    <row r="114" spans="1:2">
      <c r="A114" s="125" t="s">
        <v>102</v>
      </c>
      <c r="B114" s="199">
        <v>694368</v>
      </c>
    </row>
    <row r="115" spans="1:2">
      <c r="A115" s="78" t="s">
        <v>103</v>
      </c>
      <c r="B115" s="195">
        <v>17823</v>
      </c>
    </row>
    <row r="116" spans="1:2">
      <c r="A116" s="78" t="s">
        <v>104</v>
      </c>
      <c r="B116" s="195">
        <v>18765</v>
      </c>
    </row>
    <row r="117" spans="1:2">
      <c r="A117" s="78" t="s">
        <v>105</v>
      </c>
      <c r="B117" s="195">
        <v>341226</v>
      </c>
    </row>
    <row r="118" spans="1:2">
      <c r="A118" s="191" t="s">
        <v>106</v>
      </c>
      <c r="B118" s="197">
        <v>23035</v>
      </c>
    </row>
    <row r="119" spans="1:2">
      <c r="A119" s="191"/>
      <c r="B119" s="197"/>
    </row>
    <row r="120" spans="1:2">
      <c r="A120" s="201">
        <v>2012</v>
      </c>
      <c r="B120" s="198"/>
    </row>
    <row r="121" spans="1:2">
      <c r="A121" s="131" t="s">
        <v>92</v>
      </c>
      <c r="B121" s="199">
        <v>4398974</v>
      </c>
    </row>
    <row r="122" spans="1:2">
      <c r="A122" s="125" t="s">
        <v>93</v>
      </c>
      <c r="B122" s="199">
        <v>309229</v>
      </c>
    </row>
    <row r="123" spans="1:2">
      <c r="A123" s="125" t="s">
        <v>94</v>
      </c>
      <c r="B123" s="199">
        <v>94585</v>
      </c>
    </row>
    <row r="124" spans="1:2">
      <c r="A124" s="125" t="s">
        <v>95</v>
      </c>
      <c r="B124" s="199">
        <v>126222</v>
      </c>
    </row>
    <row r="125" spans="1:2">
      <c r="A125" s="125" t="s">
        <v>96</v>
      </c>
      <c r="B125" s="199">
        <v>301842</v>
      </c>
    </row>
    <row r="126" spans="1:2">
      <c r="A126" s="125" t="s">
        <v>97</v>
      </c>
      <c r="B126" s="199">
        <v>245584</v>
      </c>
    </row>
    <row r="127" spans="1:2">
      <c r="A127" s="125" t="s">
        <v>98</v>
      </c>
      <c r="B127" s="199">
        <v>476088</v>
      </c>
    </row>
    <row r="128" spans="1:2">
      <c r="A128" s="125" t="s">
        <v>99</v>
      </c>
      <c r="B128" s="199">
        <v>944997</v>
      </c>
    </row>
    <row r="129" spans="1:2">
      <c r="A129" s="125" t="s">
        <v>100</v>
      </c>
      <c r="B129" s="199">
        <v>264854</v>
      </c>
    </row>
    <row r="130" spans="1:2">
      <c r="A130" s="125" t="s">
        <v>101</v>
      </c>
      <c r="B130" s="199">
        <v>532342</v>
      </c>
    </row>
    <row r="131" spans="1:2">
      <c r="A131" s="125" t="s">
        <v>102</v>
      </c>
      <c r="B131" s="199">
        <v>700401</v>
      </c>
    </row>
    <row r="132" spans="1:2">
      <c r="A132" s="125" t="s">
        <v>103</v>
      </c>
      <c r="B132" s="199">
        <v>17958</v>
      </c>
    </row>
    <row r="133" spans="1:2">
      <c r="A133" s="125" t="s">
        <v>104</v>
      </c>
      <c r="B133" s="199">
        <v>18807</v>
      </c>
    </row>
    <row r="134" spans="1:2">
      <c r="A134" s="125" t="s">
        <v>105</v>
      </c>
      <c r="B134" s="199">
        <v>343074</v>
      </c>
    </row>
    <row r="135" spans="1:2">
      <c r="A135" s="125" t="s">
        <v>106</v>
      </c>
      <c r="B135" s="199">
        <v>22991</v>
      </c>
    </row>
    <row r="136" spans="1:2">
      <c r="A136" s="78"/>
      <c r="B136" s="195"/>
    </row>
    <row r="137" spans="1:2">
      <c r="A137" s="193">
        <v>2013</v>
      </c>
      <c r="B137" s="195"/>
    </row>
    <row r="138" spans="1:2">
      <c r="A138" s="78" t="s">
        <v>92</v>
      </c>
      <c r="B138" s="195">
        <v>4416121</v>
      </c>
    </row>
    <row r="139" spans="1:2">
      <c r="A139" s="191" t="s">
        <v>93</v>
      </c>
      <c r="B139" s="197">
        <v>309111</v>
      </c>
    </row>
    <row r="140" spans="1:2">
      <c r="A140" s="191" t="s">
        <v>94</v>
      </c>
      <c r="B140" s="197">
        <v>94850</v>
      </c>
    </row>
    <row r="141" spans="1:2">
      <c r="A141" s="131" t="s">
        <v>95</v>
      </c>
      <c r="B141" s="198">
        <v>126015</v>
      </c>
    </row>
    <row r="142" spans="1:2">
      <c r="A142" s="131" t="s">
        <v>96</v>
      </c>
      <c r="B142" s="199">
        <v>302714</v>
      </c>
    </row>
    <row r="143" spans="1:2">
      <c r="A143" s="125" t="s">
        <v>97</v>
      </c>
      <c r="B143" s="199">
        <v>246542</v>
      </c>
    </row>
    <row r="144" spans="1:2">
      <c r="A144" s="125" t="s">
        <v>98</v>
      </c>
      <c r="B144" s="199">
        <v>481346</v>
      </c>
    </row>
    <row r="145" spans="1:2">
      <c r="A145" s="125" t="s">
        <v>99</v>
      </c>
      <c r="B145" s="199">
        <v>945996</v>
      </c>
    </row>
    <row r="146" spans="1:2">
      <c r="A146" s="125" t="s">
        <v>100</v>
      </c>
      <c r="B146" s="199">
        <v>266636</v>
      </c>
    </row>
    <row r="147" spans="1:2">
      <c r="A147" s="125" t="s">
        <v>101</v>
      </c>
      <c r="B147" s="199">
        <v>533604</v>
      </c>
    </row>
    <row r="148" spans="1:2">
      <c r="A148" s="125" t="s">
        <v>102</v>
      </c>
      <c r="B148" s="199">
        <v>705480</v>
      </c>
    </row>
    <row r="149" spans="1:2">
      <c r="A149" s="125" t="s">
        <v>103</v>
      </c>
      <c r="B149" s="199">
        <v>18034</v>
      </c>
    </row>
    <row r="150" spans="1:2">
      <c r="A150" s="125" t="s">
        <v>104</v>
      </c>
      <c r="B150" s="199">
        <v>18843</v>
      </c>
    </row>
    <row r="151" spans="1:2">
      <c r="A151" s="125" t="s">
        <v>105</v>
      </c>
      <c r="B151" s="199">
        <v>344010</v>
      </c>
    </row>
    <row r="152" spans="1:2">
      <c r="A152" s="125" t="s">
        <v>106</v>
      </c>
      <c r="B152" s="199">
        <v>22940</v>
      </c>
    </row>
    <row r="153" spans="1:2">
      <c r="A153" s="125"/>
      <c r="B153" s="199"/>
    </row>
    <row r="154" spans="1:2">
      <c r="A154" s="193">
        <v>2014</v>
      </c>
      <c r="B154" s="257"/>
    </row>
    <row r="155" spans="1:2">
      <c r="A155" s="78" t="s">
        <v>92</v>
      </c>
      <c r="B155" s="261">
        <v>4436559</v>
      </c>
    </row>
    <row r="156" spans="1:2">
      <c r="A156" s="191" t="s">
        <v>93</v>
      </c>
      <c r="B156" s="258">
        <v>308769</v>
      </c>
    </row>
    <row r="157" spans="1:2">
      <c r="A157" s="191" t="s">
        <v>94</v>
      </c>
      <c r="B157" s="258">
        <v>94971</v>
      </c>
    </row>
    <row r="158" spans="1:2">
      <c r="A158" s="259" t="s">
        <v>95</v>
      </c>
      <c r="B158" s="260">
        <v>126033</v>
      </c>
    </row>
    <row r="159" spans="1:2">
      <c r="A159" s="259" t="s">
        <v>96</v>
      </c>
      <c r="B159" s="261">
        <v>303180</v>
      </c>
    </row>
    <row r="160" spans="1:2">
      <c r="A160" s="125" t="s">
        <v>97</v>
      </c>
      <c r="B160" s="261">
        <v>247498</v>
      </c>
    </row>
    <row r="161" spans="1:2">
      <c r="A161" s="125" t="s">
        <v>98</v>
      </c>
      <c r="B161" s="261">
        <v>485449</v>
      </c>
    </row>
    <row r="162" spans="1:2">
      <c r="A162" s="125" t="s">
        <v>99</v>
      </c>
      <c r="B162" s="261">
        <v>950477</v>
      </c>
    </row>
    <row r="163" spans="1:2">
      <c r="A163" s="125" t="s">
        <v>100</v>
      </c>
      <c r="B163" s="261">
        <v>267029</v>
      </c>
    </row>
    <row r="164" spans="1:2">
      <c r="A164" s="125" t="s">
        <v>101</v>
      </c>
      <c r="B164" s="261">
        <v>534857</v>
      </c>
    </row>
    <row r="165" spans="1:2">
      <c r="A165" s="125" t="s">
        <v>102</v>
      </c>
      <c r="B165" s="261">
        <v>712546</v>
      </c>
    </row>
    <row r="166" spans="1:2">
      <c r="A166" s="125" t="s">
        <v>103</v>
      </c>
      <c r="B166" s="261">
        <v>18072</v>
      </c>
    </row>
    <row r="167" spans="1:2">
      <c r="A167" s="125" t="s">
        <v>104</v>
      </c>
      <c r="B167" s="261">
        <v>18913</v>
      </c>
    </row>
    <row r="168" spans="1:2">
      <c r="A168" s="125" t="s">
        <v>105</v>
      </c>
      <c r="B168" s="261">
        <v>345946</v>
      </c>
    </row>
    <row r="169" spans="1:2">
      <c r="A169" s="125" t="s">
        <v>106</v>
      </c>
      <c r="B169" s="261">
        <v>22819</v>
      </c>
    </row>
    <row r="170" spans="1:2">
      <c r="A170" s="125"/>
      <c r="B170" s="199"/>
    </row>
    <row r="171" spans="1:2">
      <c r="A171" s="193">
        <v>2015</v>
      </c>
      <c r="B171" s="199"/>
    </row>
    <row r="172" spans="1:2">
      <c r="A172" s="78" t="s">
        <v>92</v>
      </c>
      <c r="B172" s="261">
        <v>4460738</v>
      </c>
    </row>
    <row r="173" spans="1:2">
      <c r="A173" s="191" t="s">
        <v>93</v>
      </c>
      <c r="B173" s="261">
        <v>308405</v>
      </c>
    </row>
    <row r="174" spans="1:2">
      <c r="A174" s="191" t="s">
        <v>94</v>
      </c>
      <c r="B174" s="261">
        <v>95055</v>
      </c>
    </row>
    <row r="175" spans="1:2">
      <c r="A175" s="259" t="s">
        <v>95</v>
      </c>
      <c r="B175" s="261">
        <v>125994</v>
      </c>
    </row>
    <row r="176" spans="1:2">
      <c r="A176" s="259" t="s">
        <v>96</v>
      </c>
      <c r="B176" s="261">
        <v>303999</v>
      </c>
    </row>
    <row r="177" spans="1:2">
      <c r="A177" s="125" t="s">
        <v>97</v>
      </c>
      <c r="B177" s="261">
        <v>249793</v>
      </c>
    </row>
    <row r="178" spans="1:2">
      <c r="A178" s="125" t="s">
        <v>98</v>
      </c>
      <c r="B178" s="261">
        <v>488611</v>
      </c>
    </row>
    <row r="179" spans="1:2">
      <c r="A179" s="125" t="s">
        <v>99</v>
      </c>
      <c r="B179" s="261">
        <v>956927</v>
      </c>
    </row>
    <row r="180" spans="1:2">
      <c r="A180" s="125" t="s">
        <v>100</v>
      </c>
      <c r="B180" s="285">
        <v>267752</v>
      </c>
    </row>
    <row r="181" spans="1:2">
      <c r="A181" s="125" t="s">
        <v>101</v>
      </c>
      <c r="B181" s="258">
        <v>536332</v>
      </c>
    </row>
    <row r="182" spans="1:2">
      <c r="A182" s="125" t="s">
        <v>102</v>
      </c>
      <c r="B182" s="258">
        <v>721051</v>
      </c>
    </row>
    <row r="183" spans="1:2">
      <c r="A183" s="125" t="s">
        <v>103</v>
      </c>
      <c r="B183" s="258">
        <v>18181</v>
      </c>
    </row>
    <row r="184" spans="1:2">
      <c r="A184" s="125" t="s">
        <v>104</v>
      </c>
      <c r="B184" s="261">
        <v>18946</v>
      </c>
    </row>
    <row r="185" spans="1:2">
      <c r="A185" s="125" t="s">
        <v>105</v>
      </c>
      <c r="B185" s="261">
        <v>346970</v>
      </c>
    </row>
    <row r="186" spans="1:2">
      <c r="A186" s="125" t="s">
        <v>106</v>
      </c>
      <c r="B186" s="261">
        <v>22722</v>
      </c>
    </row>
    <row r="187" spans="1:2">
      <c r="A187" s="125"/>
      <c r="B187" s="199"/>
    </row>
    <row r="188" spans="1:2">
      <c r="A188" s="125"/>
      <c r="B188" s="199"/>
    </row>
    <row r="189" spans="1:2">
      <c r="A189" s="125"/>
      <c r="B189" s="199"/>
    </row>
    <row r="190" spans="1:2">
      <c r="A190" s="125"/>
      <c r="B190" s="199"/>
    </row>
    <row r="191" spans="1:2">
      <c r="A191" s="125"/>
      <c r="B191" s="199"/>
    </row>
    <row r="192" spans="1:2">
      <c r="A192" s="125"/>
      <c r="B192" s="199"/>
    </row>
    <row r="193" spans="1:2">
      <c r="A193" s="125"/>
      <c r="B193" s="199"/>
    </row>
    <row r="194" spans="1:2">
      <c r="A194" s="125"/>
      <c r="B194" s="199"/>
    </row>
    <row r="195" spans="1:2">
      <c r="A195" s="125"/>
      <c r="B195" s="199"/>
    </row>
    <row r="196" spans="1:2">
      <c r="A196" s="125"/>
      <c r="B196" s="199"/>
    </row>
    <row r="197" spans="1:2">
      <c r="A197" s="125"/>
      <c r="B197" s="199"/>
    </row>
    <row r="198" spans="1:2">
      <c r="A198" s="125"/>
      <c r="B198" s="199"/>
    </row>
    <row r="199" spans="1:2">
      <c r="A199" s="125"/>
      <c r="B199" s="199"/>
    </row>
    <row r="200" spans="1:2">
      <c r="A200" s="125"/>
      <c r="B200" s="19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H146"/>
  <sheetViews>
    <sheetView workbookViewId="0">
      <selection activeCell="G2" sqref="G2"/>
    </sheetView>
  </sheetViews>
  <sheetFormatPr defaultRowHeight="15"/>
  <cols>
    <col min="1" max="1" width="8.28515625" bestFit="1" customWidth="1"/>
    <col min="2" max="2" width="34" bestFit="1" customWidth="1"/>
    <col min="4" max="4" width="10.140625" bestFit="1" customWidth="1"/>
    <col min="5" max="5" width="12.42578125" bestFit="1" customWidth="1"/>
    <col min="6" max="6" width="16.28515625" style="126" bestFit="1" customWidth="1"/>
    <col min="7" max="7" width="20.140625" style="139" bestFit="1" customWidth="1"/>
    <col min="8" max="8" width="11.7109375" bestFit="1" customWidth="1"/>
  </cols>
  <sheetData>
    <row r="1" spans="1:8">
      <c r="A1" s="127" t="s">
        <v>161</v>
      </c>
      <c r="B1" s="127" t="s">
        <v>162</v>
      </c>
      <c r="C1" s="127" t="s">
        <v>119</v>
      </c>
      <c r="D1" s="127" t="s">
        <v>120</v>
      </c>
      <c r="E1" s="127" t="s">
        <v>121</v>
      </c>
      <c r="F1" s="138" t="s">
        <v>140</v>
      </c>
    </row>
    <row r="2" spans="1:8">
      <c r="A2">
        <v>2006</v>
      </c>
      <c r="B2" t="s">
        <v>149</v>
      </c>
      <c r="C2">
        <v>3040</v>
      </c>
      <c r="D2">
        <v>68548.37</v>
      </c>
      <c r="E2">
        <v>92383.611575738294</v>
      </c>
      <c r="F2">
        <v>8.3661654069449494</v>
      </c>
      <c r="G2" s="139">
        <f>E2*10000/Population!B20/365</f>
        <v>8.3661654069449494</v>
      </c>
    </row>
    <row r="3" spans="1:8">
      <c r="A3">
        <v>2006</v>
      </c>
      <c r="B3" t="s">
        <v>94</v>
      </c>
      <c r="C3">
        <v>531</v>
      </c>
      <c r="D3">
        <v>11642.03</v>
      </c>
      <c r="E3">
        <v>15272.992126220237</v>
      </c>
      <c r="F3">
        <v>4.6023685127740386</v>
      </c>
      <c r="G3" s="139">
        <f>E3*10000/Population!B21/365</f>
        <v>4.6023685127740386</v>
      </c>
    </row>
    <row r="4" spans="1:8">
      <c r="A4">
        <v>2006</v>
      </c>
      <c r="B4" t="s">
        <v>150</v>
      </c>
      <c r="C4">
        <v>1184</v>
      </c>
      <c r="D4">
        <v>21002.880000000001</v>
      </c>
      <c r="E4">
        <v>31071.638563705354</v>
      </c>
      <c r="F4">
        <v>6.8832395561608726</v>
      </c>
      <c r="G4" s="139">
        <f>E4*10000/Population!B22/365</f>
        <v>6.8832395561608726</v>
      </c>
    </row>
    <row r="5" spans="1:8">
      <c r="A5">
        <v>2006</v>
      </c>
      <c r="B5" t="s">
        <v>96</v>
      </c>
      <c r="C5">
        <v>951</v>
      </c>
      <c r="D5">
        <v>24040.82</v>
      </c>
      <c r="E5">
        <v>33216.065580976385</v>
      </c>
      <c r="F5">
        <v>3.111498134868357</v>
      </c>
      <c r="G5" s="139">
        <f>E5*10000/Population!B23/365</f>
        <v>3.111498134868357</v>
      </c>
      <c r="H5" s="139"/>
    </row>
    <row r="6" spans="1:8">
      <c r="A6">
        <v>2006</v>
      </c>
      <c r="B6" t="s">
        <v>97</v>
      </c>
      <c r="C6">
        <v>1741</v>
      </c>
      <c r="D6">
        <v>41932.49</v>
      </c>
      <c r="E6">
        <v>65586.840324941179</v>
      </c>
      <c r="F6">
        <v>7.6587009527235104</v>
      </c>
      <c r="G6" s="139">
        <f>E6*10000/Population!B24/365</f>
        <v>7.6587009527235104</v>
      </c>
    </row>
    <row r="7" spans="1:8">
      <c r="A7">
        <v>2006</v>
      </c>
      <c r="B7" t="s">
        <v>98</v>
      </c>
      <c r="C7">
        <v>2248</v>
      </c>
      <c r="D7">
        <v>56893.24</v>
      </c>
      <c r="E7">
        <v>79635.091533314131</v>
      </c>
      <c r="F7">
        <v>4.896765680811928</v>
      </c>
      <c r="G7" s="139">
        <f>E7*10000/Population!B25/365</f>
        <v>4.896765680811928</v>
      </c>
      <c r="H7" s="139"/>
    </row>
    <row r="8" spans="1:8">
      <c r="A8">
        <v>2006</v>
      </c>
      <c r="B8" t="s">
        <v>151</v>
      </c>
      <c r="C8">
        <v>7985</v>
      </c>
      <c r="D8">
        <v>176782.72</v>
      </c>
      <c r="E8">
        <v>246686.64447278646</v>
      </c>
      <c r="F8">
        <v>6.9678022084605722</v>
      </c>
      <c r="G8" s="139">
        <f>E8*10000/Population!B26/365</f>
        <v>6.9678022084605722</v>
      </c>
    </row>
    <row r="9" spans="1:8">
      <c r="A9">
        <v>2006</v>
      </c>
      <c r="B9" t="s">
        <v>100</v>
      </c>
      <c r="C9">
        <v>2343</v>
      </c>
      <c r="D9">
        <v>54879.399999999994</v>
      </c>
      <c r="E9">
        <v>74894.35560213853</v>
      </c>
      <c r="F9">
        <v>8.0306060564488568</v>
      </c>
      <c r="G9" s="139">
        <f>E9*10000/Population!B27/365</f>
        <v>8.0306060564488568</v>
      </c>
    </row>
    <row r="10" spans="1:8">
      <c r="A10">
        <v>2006</v>
      </c>
      <c r="B10" t="s">
        <v>101</v>
      </c>
      <c r="C10">
        <v>5556</v>
      </c>
      <c r="D10">
        <v>122578.05000000002</v>
      </c>
      <c r="E10">
        <v>163978.03672821057</v>
      </c>
      <c r="F10">
        <v>9.8827261540342732</v>
      </c>
      <c r="G10" s="139">
        <f>E10*10000/Population!B28/365</f>
        <v>9.8827261540342732</v>
      </c>
    </row>
    <row r="11" spans="1:8">
      <c r="A11">
        <v>2006</v>
      </c>
      <c r="B11" t="s">
        <v>102</v>
      </c>
      <c r="C11">
        <v>5736</v>
      </c>
      <c r="D11">
        <v>133361.79</v>
      </c>
      <c r="E11">
        <v>220843.39603497164</v>
      </c>
      <c r="F11">
        <v>9.2375940300465906</v>
      </c>
      <c r="G11" s="139">
        <f>E11*10000/Population!B29/365</f>
        <v>9.2375940300465906</v>
      </c>
    </row>
    <row r="12" spans="1:8">
      <c r="A12">
        <v>2006</v>
      </c>
      <c r="B12" t="s">
        <v>103</v>
      </c>
      <c r="C12">
        <v>90</v>
      </c>
      <c r="D12">
        <v>2392.41</v>
      </c>
      <c r="E12">
        <v>3378.7851934978466</v>
      </c>
      <c r="F12">
        <v>5.5664135511789175</v>
      </c>
      <c r="G12" s="139">
        <f>E12*10000/Population!B30/365</f>
        <v>5.5664135511789175</v>
      </c>
    </row>
    <row r="13" spans="1:8">
      <c r="A13">
        <v>2006</v>
      </c>
      <c r="B13" t="s">
        <v>104</v>
      </c>
      <c r="C13">
        <v>155</v>
      </c>
      <c r="D13">
        <v>4517.45</v>
      </c>
      <c r="E13">
        <v>4585.1232049230684</v>
      </c>
      <c r="F13">
        <v>7.0979666534924135</v>
      </c>
      <c r="G13" s="139">
        <f>E13*10000/Population!B31/365</f>
        <v>7.0979666534924135</v>
      </c>
    </row>
    <row r="14" spans="1:8">
      <c r="A14">
        <v>2006</v>
      </c>
      <c r="B14" t="s">
        <v>105</v>
      </c>
      <c r="C14">
        <v>3214</v>
      </c>
      <c r="D14">
        <v>78915.05</v>
      </c>
      <c r="E14">
        <v>111876.64776781923</v>
      </c>
      <c r="F14">
        <v>9.4187441038220534</v>
      </c>
      <c r="G14" s="139">
        <f>E14*10000/Population!B32/365</f>
        <v>9.4187441038220534</v>
      </c>
    </row>
    <row r="15" spans="1:8">
      <c r="A15">
        <v>2006</v>
      </c>
      <c r="B15" t="s">
        <v>106</v>
      </c>
      <c r="C15">
        <v>274</v>
      </c>
      <c r="D15">
        <v>5788.19</v>
      </c>
      <c r="E15">
        <v>8086.1542787974049</v>
      </c>
      <c r="F15">
        <v>9.9424860152459242</v>
      </c>
      <c r="G15" s="139">
        <f>E15*10000/Population!B33/365</f>
        <v>9.9424860152459242</v>
      </c>
    </row>
    <row r="16" spans="1:8">
      <c r="A16">
        <v>2006</v>
      </c>
      <c r="B16" t="s">
        <v>163</v>
      </c>
      <c r="C16">
        <v>5</v>
      </c>
      <c r="D16">
        <v>34.18</v>
      </c>
      <c r="E16">
        <v>37.971981398632366</v>
      </c>
      <c r="F16">
        <v>0</v>
      </c>
      <c r="G16" s="139">
        <v>0</v>
      </c>
    </row>
    <row r="17" spans="1:7">
      <c r="A17">
        <v>2007</v>
      </c>
      <c r="B17" t="s">
        <v>149</v>
      </c>
      <c r="C17">
        <v>3030</v>
      </c>
      <c r="D17">
        <v>68224.709999999992</v>
      </c>
      <c r="E17">
        <v>92815.199302032473</v>
      </c>
      <c r="F17">
        <v>8.3536424378734306</v>
      </c>
      <c r="G17" s="139">
        <f>E17*10000/Population!B37/365</f>
        <v>8.3536424378734306</v>
      </c>
    </row>
    <row r="18" spans="1:7">
      <c r="A18">
        <v>2007</v>
      </c>
      <c r="B18" t="s">
        <v>94</v>
      </c>
      <c r="C18">
        <v>566</v>
      </c>
      <c r="D18">
        <v>12616.409999999998</v>
      </c>
      <c r="E18">
        <v>16133.979453913664</v>
      </c>
      <c r="F18">
        <v>4.7943732914715129</v>
      </c>
      <c r="G18" s="139">
        <f>E18*10000/Population!B38/365</f>
        <v>4.7943732914715129</v>
      </c>
    </row>
    <row r="19" spans="1:7">
      <c r="A19">
        <v>2007</v>
      </c>
      <c r="B19" t="s">
        <v>150</v>
      </c>
      <c r="C19">
        <v>1548</v>
      </c>
      <c r="D19">
        <v>25315.38</v>
      </c>
      <c r="E19">
        <v>37283.523770356696</v>
      </c>
      <c r="F19">
        <v>8.2114087644884624</v>
      </c>
      <c r="G19" s="139">
        <f>E19*10000/Population!B39/365</f>
        <v>8.2114087644884624</v>
      </c>
    </row>
    <row r="20" spans="1:7">
      <c r="A20">
        <v>2007</v>
      </c>
      <c r="B20" t="s">
        <v>96</v>
      </c>
      <c r="C20">
        <v>1300</v>
      </c>
      <c r="D20">
        <v>31920.29</v>
      </c>
      <c r="E20">
        <v>42738.683786740279</v>
      </c>
      <c r="F20">
        <v>3.9809840018234732</v>
      </c>
      <c r="G20" s="139">
        <f>E20*10000/Population!B40/365</f>
        <v>3.9809840018234732</v>
      </c>
    </row>
    <row r="21" spans="1:7">
      <c r="A21">
        <v>2007</v>
      </c>
      <c r="B21" t="s">
        <v>97</v>
      </c>
      <c r="C21">
        <v>1898</v>
      </c>
      <c r="D21">
        <v>45645.57</v>
      </c>
      <c r="E21">
        <v>73666.370508873617</v>
      </c>
      <c r="F21">
        <v>8.5032219078436668</v>
      </c>
      <c r="G21" s="139">
        <f>E21*10000/Population!B41/365</f>
        <v>8.5032219078436668</v>
      </c>
    </row>
    <row r="22" spans="1:7">
      <c r="A22">
        <v>2007</v>
      </c>
      <c r="B22" t="s">
        <v>98</v>
      </c>
      <c r="C22">
        <v>2280</v>
      </c>
      <c r="D22">
        <v>57261.63</v>
      </c>
      <c r="E22">
        <v>80248.421699264582</v>
      </c>
      <c r="F22">
        <v>4.8625811596974913</v>
      </c>
      <c r="G22" s="139">
        <f>E22*10000/Population!B42/365</f>
        <v>4.8625811596974913</v>
      </c>
    </row>
    <row r="23" spans="1:7">
      <c r="A23">
        <v>2007</v>
      </c>
      <c r="B23" t="s">
        <v>151</v>
      </c>
      <c r="C23">
        <v>8622</v>
      </c>
      <c r="D23">
        <v>182873.28</v>
      </c>
      <c r="E23">
        <v>260053.01577253453</v>
      </c>
      <c r="F23">
        <v>7.3008812184274099</v>
      </c>
      <c r="G23" s="139">
        <f>E23*10000/Population!B43/365</f>
        <v>7.3008812184274099</v>
      </c>
    </row>
    <row r="24" spans="1:7">
      <c r="A24">
        <v>2007</v>
      </c>
      <c r="B24" t="s">
        <v>100</v>
      </c>
      <c r="C24">
        <v>2834</v>
      </c>
      <c r="D24">
        <v>60914.009999999995</v>
      </c>
      <c r="E24">
        <v>86189.06201787875</v>
      </c>
      <c r="F24">
        <v>9.1293196144415933</v>
      </c>
      <c r="G24" s="139">
        <f>E24*10000/Population!B44/365</f>
        <v>9.1293196144415933</v>
      </c>
    </row>
    <row r="25" spans="1:7">
      <c r="A25">
        <v>2007</v>
      </c>
      <c r="B25" t="s">
        <v>101</v>
      </c>
      <c r="C25">
        <v>5715</v>
      </c>
      <c r="D25">
        <v>127625.57</v>
      </c>
      <c r="E25">
        <v>169174.92533478967</v>
      </c>
      <c r="F25">
        <v>10.120596242607844</v>
      </c>
      <c r="G25" s="139">
        <f>E25*10000/Population!B45/365</f>
        <v>10.120596242607844</v>
      </c>
    </row>
    <row r="26" spans="1:7">
      <c r="A26">
        <v>2007</v>
      </c>
      <c r="B26" t="s">
        <v>102</v>
      </c>
      <c r="C26">
        <v>6008</v>
      </c>
      <c r="D26">
        <v>136081.14000000001</v>
      </c>
      <c r="E26">
        <v>225825.57026545078</v>
      </c>
      <c r="F26">
        <v>9.3280010690649426</v>
      </c>
      <c r="G26" s="139">
        <f>E26*10000/Population!B46/365</f>
        <v>9.3280010690649426</v>
      </c>
    </row>
    <row r="27" spans="1:7">
      <c r="A27">
        <v>2007</v>
      </c>
      <c r="B27" t="s">
        <v>103</v>
      </c>
      <c r="C27">
        <v>82</v>
      </c>
      <c r="D27">
        <v>2368.66</v>
      </c>
      <c r="E27">
        <v>3406.8092094418757</v>
      </c>
      <c r="F27">
        <v>5.5206268773198026</v>
      </c>
      <c r="G27" s="139">
        <f>E27*10000/Population!B47/365</f>
        <v>5.5206268773198026</v>
      </c>
    </row>
    <row r="28" spans="1:7">
      <c r="A28">
        <v>2007</v>
      </c>
      <c r="B28" t="s">
        <v>104</v>
      </c>
      <c r="C28">
        <v>159</v>
      </c>
      <c r="D28">
        <v>4231.6400000000003</v>
      </c>
      <c r="E28">
        <v>4342.7974312397082</v>
      </c>
      <c r="F28">
        <v>6.6614832059131031</v>
      </c>
      <c r="G28" s="139">
        <f>E28*10000/Population!B48/365</f>
        <v>6.6614832059131031</v>
      </c>
    </row>
    <row r="29" spans="1:7">
      <c r="A29">
        <v>2007</v>
      </c>
      <c r="B29" t="s">
        <v>105</v>
      </c>
      <c r="C29">
        <v>3409</v>
      </c>
      <c r="D29">
        <v>81547.12</v>
      </c>
      <c r="E29">
        <v>115872.45341749348</v>
      </c>
      <c r="F29">
        <v>9.6559826652234104</v>
      </c>
      <c r="G29" s="139">
        <f>E29*10000/Population!B49/365</f>
        <v>9.6559826652234104</v>
      </c>
    </row>
    <row r="30" spans="1:7">
      <c r="A30">
        <v>2007</v>
      </c>
      <c r="B30" t="s">
        <v>106</v>
      </c>
      <c r="C30">
        <v>234</v>
      </c>
      <c r="D30">
        <v>5232.13</v>
      </c>
      <c r="E30">
        <v>7141.0280269263621</v>
      </c>
      <c r="F30">
        <v>8.716623010801273</v>
      </c>
      <c r="G30" s="139">
        <f>E30*10000/Population!B50/365</f>
        <v>8.716623010801273</v>
      </c>
    </row>
    <row r="31" spans="1:7">
      <c r="A31">
        <v>2007</v>
      </c>
      <c r="B31" t="s">
        <v>163</v>
      </c>
      <c r="C31">
        <v>4</v>
      </c>
      <c r="D31">
        <v>24.92</v>
      </c>
      <c r="E31">
        <v>31.98398937064707</v>
      </c>
      <c r="F31">
        <v>0</v>
      </c>
      <c r="G31" s="139">
        <v>0</v>
      </c>
    </row>
    <row r="32" spans="1:7">
      <c r="A32">
        <v>2008</v>
      </c>
      <c r="B32" t="s">
        <v>149</v>
      </c>
      <c r="C32">
        <v>2956</v>
      </c>
      <c r="D32">
        <v>67813.52</v>
      </c>
      <c r="E32">
        <v>91843.6717304833</v>
      </c>
      <c r="F32">
        <v>8.224432027839029</v>
      </c>
      <c r="G32" s="139">
        <f>E32*10000/Population!B54/365</f>
        <v>8.224432027839029</v>
      </c>
    </row>
    <row r="33" spans="1:7">
      <c r="A33">
        <v>2008</v>
      </c>
      <c r="B33" t="s">
        <v>94</v>
      </c>
      <c r="C33">
        <v>762</v>
      </c>
      <c r="D33">
        <v>15082.95</v>
      </c>
      <c r="E33">
        <v>20056.463668891662</v>
      </c>
      <c r="F33">
        <v>5.8902769414297698</v>
      </c>
      <c r="G33" s="139">
        <f>E33*10000/Population!B55/365</f>
        <v>5.8902769414297698</v>
      </c>
    </row>
    <row r="34" spans="1:7">
      <c r="A34">
        <v>2008</v>
      </c>
      <c r="B34" t="s">
        <v>150</v>
      </c>
      <c r="C34">
        <v>1600</v>
      </c>
      <c r="D34">
        <v>25134.93</v>
      </c>
      <c r="E34">
        <v>38522.735853753155</v>
      </c>
      <c r="F34">
        <v>8.4318046564361673</v>
      </c>
      <c r="G34" s="139">
        <f>E34*10000/Population!B56/365</f>
        <v>8.4318046564361673</v>
      </c>
    </row>
    <row r="35" spans="1:7">
      <c r="A35">
        <v>2008</v>
      </c>
      <c r="B35" t="s">
        <v>96</v>
      </c>
      <c r="C35">
        <v>1883</v>
      </c>
      <c r="D35">
        <v>46552.06</v>
      </c>
      <c r="E35">
        <v>60813.133950825926</v>
      </c>
      <c r="F35">
        <v>5.6375983261827249</v>
      </c>
      <c r="G35" s="139">
        <f>E35*10000/Population!B57/365</f>
        <v>5.6375983261827249</v>
      </c>
    </row>
    <row r="36" spans="1:7">
      <c r="A36">
        <v>2008</v>
      </c>
      <c r="B36" t="s">
        <v>97</v>
      </c>
      <c r="C36">
        <v>2258</v>
      </c>
      <c r="D36">
        <v>54955.460000000006</v>
      </c>
      <c r="E36">
        <v>84374.88604414578</v>
      </c>
      <c r="F36">
        <v>9.6723796979766874</v>
      </c>
      <c r="G36" s="139">
        <f>E36*10000/Population!B58/365</f>
        <v>9.6723796979766874</v>
      </c>
    </row>
    <row r="37" spans="1:7">
      <c r="A37">
        <v>2008</v>
      </c>
      <c r="B37" t="s">
        <v>98</v>
      </c>
      <c r="C37">
        <v>2609</v>
      </c>
      <c r="D37">
        <v>65790.66</v>
      </c>
      <c r="E37">
        <v>89690.787467053829</v>
      </c>
      <c r="F37">
        <v>5.3712722321829167</v>
      </c>
      <c r="G37" s="139">
        <f>E37*10000/Population!B59/365</f>
        <v>5.3712722321829167</v>
      </c>
    </row>
    <row r="38" spans="1:7">
      <c r="A38">
        <v>2008</v>
      </c>
      <c r="B38" t="s">
        <v>151</v>
      </c>
      <c r="C38">
        <v>9980</v>
      </c>
      <c r="D38">
        <v>205897.49000000002</v>
      </c>
      <c r="E38">
        <v>296593.22211085231</v>
      </c>
      <c r="F38">
        <v>8.2672782988031095</v>
      </c>
      <c r="G38" s="139">
        <f>E38*10000/Population!B60/365</f>
        <v>8.2672782988031095</v>
      </c>
    </row>
    <row r="39" spans="1:7">
      <c r="A39">
        <v>2008</v>
      </c>
      <c r="B39" t="s">
        <v>100</v>
      </c>
      <c r="C39">
        <v>2665</v>
      </c>
      <c r="D39">
        <v>56062.79</v>
      </c>
      <c r="E39">
        <v>79416.83636390882</v>
      </c>
      <c r="F39">
        <v>8.3429656856822483</v>
      </c>
      <c r="G39" s="139">
        <f>E39*10000/Population!B61/365</f>
        <v>8.3429656856822483</v>
      </c>
    </row>
    <row r="40" spans="1:7">
      <c r="A40">
        <v>2008</v>
      </c>
      <c r="B40" t="s">
        <v>101</v>
      </c>
      <c r="C40">
        <v>5980</v>
      </c>
      <c r="D40">
        <v>137870.21</v>
      </c>
      <c r="E40">
        <v>183387.2490172344</v>
      </c>
      <c r="F40">
        <v>10.9050558508048</v>
      </c>
      <c r="G40" s="139">
        <f>E40*10000/Population!B62/365</f>
        <v>10.9050558508048</v>
      </c>
    </row>
    <row r="41" spans="1:7">
      <c r="A41">
        <v>2008</v>
      </c>
      <c r="B41" t="s">
        <v>102</v>
      </c>
      <c r="C41">
        <v>6376</v>
      </c>
      <c r="D41">
        <v>142416.88</v>
      </c>
      <c r="E41">
        <v>239857.98148104979</v>
      </c>
      <c r="F41">
        <v>9.8004279431343129</v>
      </c>
      <c r="G41" s="139">
        <f>E41*10000/Population!B63/365</f>
        <v>9.8004279431343129</v>
      </c>
    </row>
    <row r="42" spans="1:7">
      <c r="A42">
        <v>2008</v>
      </c>
      <c r="B42" t="s">
        <v>103</v>
      </c>
      <c r="C42">
        <v>126</v>
      </c>
      <c r="D42">
        <v>3367.25</v>
      </c>
      <c r="E42">
        <v>4941.7829707243245</v>
      </c>
      <c r="F42">
        <v>7.9254998692512943</v>
      </c>
      <c r="G42" s="139">
        <f>E42*10000/Population!B64/365</f>
        <v>7.9254998692512943</v>
      </c>
    </row>
    <row r="43" spans="1:7">
      <c r="A43">
        <v>2008</v>
      </c>
      <c r="B43" t="s">
        <v>104</v>
      </c>
      <c r="C43">
        <v>140</v>
      </c>
      <c r="D43">
        <v>3790.64</v>
      </c>
      <c r="E43">
        <v>3832.6785736287484</v>
      </c>
      <c r="F43">
        <v>5.8161566649044465</v>
      </c>
      <c r="G43" s="139">
        <f>E43*10000/Population!B65/365</f>
        <v>5.8161566649044465</v>
      </c>
    </row>
    <row r="44" spans="1:7">
      <c r="A44">
        <v>2008</v>
      </c>
      <c r="B44" t="s">
        <v>105</v>
      </c>
      <c r="C44">
        <v>3573</v>
      </c>
      <c r="D44">
        <v>85382.34</v>
      </c>
      <c r="E44">
        <v>121403.12031947999</v>
      </c>
      <c r="F44">
        <v>10.012802723369454</v>
      </c>
      <c r="G44" s="139">
        <f>E44*10000/Population!B66/365</f>
        <v>10.012802723369454</v>
      </c>
    </row>
    <row r="45" spans="1:7">
      <c r="A45">
        <v>2008</v>
      </c>
      <c r="B45" t="s">
        <v>106</v>
      </c>
      <c r="C45">
        <v>222</v>
      </c>
      <c r="D45">
        <v>5296.31</v>
      </c>
      <c r="E45">
        <v>6988.7008096889613</v>
      </c>
      <c r="F45">
        <v>8.4860725550667713</v>
      </c>
      <c r="G45" s="139">
        <f>E45*10000/Population!B67/365</f>
        <v>8.4860725550667713</v>
      </c>
    </row>
    <row r="46" spans="1:7">
      <c r="A46">
        <v>2009</v>
      </c>
      <c r="B46" t="s">
        <v>149</v>
      </c>
      <c r="C46">
        <v>2990</v>
      </c>
      <c r="D46">
        <v>60891.950000000055</v>
      </c>
      <c r="E46">
        <v>91276.03364296761</v>
      </c>
      <c r="F46" s="127">
        <v>8.1523641649054852</v>
      </c>
      <c r="G46" s="139">
        <f>E46*10000/Population!B71/365</f>
        <v>8.1523641649054852</v>
      </c>
    </row>
    <row r="47" spans="1:7">
      <c r="A47">
        <v>2009</v>
      </c>
      <c r="B47" t="s">
        <v>94</v>
      </c>
      <c r="C47">
        <v>972</v>
      </c>
      <c r="D47">
        <v>19304.98</v>
      </c>
      <c r="E47">
        <v>31511.183651042898</v>
      </c>
      <c r="F47">
        <v>9.2101231120228348</v>
      </c>
      <c r="G47" s="139">
        <f>E47*10000/Population!B72/365</f>
        <v>9.2101231120228348</v>
      </c>
    </row>
    <row r="48" spans="1:7">
      <c r="A48">
        <v>2009</v>
      </c>
      <c r="B48" t="s">
        <v>150</v>
      </c>
      <c r="C48">
        <v>1836</v>
      </c>
      <c r="D48">
        <v>26629.020000000019</v>
      </c>
      <c r="E48">
        <v>44125.448002917125</v>
      </c>
      <c r="F48">
        <v>9.6331069009495529</v>
      </c>
      <c r="G48" s="139">
        <f>E48*10000/Population!B73/365</f>
        <v>9.6331069009495529</v>
      </c>
    </row>
    <row r="49" spans="1:7">
      <c r="A49">
        <v>2009</v>
      </c>
      <c r="B49" t="s">
        <v>96</v>
      </c>
      <c r="C49">
        <v>2124</v>
      </c>
      <c r="D49">
        <v>47575.44999999999</v>
      </c>
      <c r="E49">
        <v>71052.453897013067</v>
      </c>
      <c r="F49">
        <v>6.5587024811774342</v>
      </c>
      <c r="G49" s="139">
        <f>E49*10000/Population!B74/365</f>
        <v>6.5587024811774342</v>
      </c>
    </row>
    <row r="50" spans="1:7">
      <c r="A50">
        <v>2009</v>
      </c>
      <c r="B50" t="s">
        <v>97</v>
      </c>
      <c r="C50">
        <v>2255</v>
      </c>
      <c r="D50">
        <v>48423.290000000052</v>
      </c>
      <c r="E50">
        <v>81737.03663996559</v>
      </c>
      <c r="F50">
        <v>9.31824878744834</v>
      </c>
      <c r="G50" s="139">
        <f>E50*10000/Population!B75/365</f>
        <v>9.31824878744834</v>
      </c>
    </row>
    <row r="51" spans="1:7">
      <c r="A51">
        <v>2009</v>
      </c>
      <c r="B51" t="s">
        <v>98</v>
      </c>
      <c r="C51">
        <v>2949</v>
      </c>
      <c r="D51">
        <v>65202.340000000113</v>
      </c>
      <c r="E51">
        <v>98310.341298132844</v>
      </c>
      <c r="F51">
        <v>5.8194510939540249</v>
      </c>
      <c r="G51" s="139">
        <f>E51*10000/Population!B76/365</f>
        <v>5.8194510939540249</v>
      </c>
    </row>
    <row r="52" spans="1:7">
      <c r="A52">
        <v>2009</v>
      </c>
      <c r="B52" t="s">
        <v>151</v>
      </c>
      <c r="C52">
        <v>11291</v>
      </c>
      <c r="D52">
        <v>205175.14000000019</v>
      </c>
      <c r="E52">
        <v>334519.18536932359</v>
      </c>
      <c r="F52">
        <v>9.2504667552196729</v>
      </c>
      <c r="G52" s="139">
        <f>E52*10000/Population!B77/365</f>
        <v>9.2504667552196729</v>
      </c>
    </row>
    <row r="53" spans="1:7">
      <c r="A53">
        <v>2009</v>
      </c>
      <c r="B53" t="s">
        <v>100</v>
      </c>
      <c r="C53">
        <v>2806</v>
      </c>
      <c r="D53">
        <v>55571.130000000099</v>
      </c>
      <c r="E53">
        <v>88779.69838711551</v>
      </c>
      <c r="F53">
        <v>9.2792389270637656</v>
      </c>
      <c r="G53" s="139">
        <f>E53*10000/Population!B78/365</f>
        <v>9.2792389270637656</v>
      </c>
    </row>
    <row r="54" spans="1:7">
      <c r="A54">
        <v>2009</v>
      </c>
      <c r="B54" t="s">
        <v>101</v>
      </c>
      <c r="C54">
        <v>6512</v>
      </c>
      <c r="D54">
        <v>134946.73999999985</v>
      </c>
      <c r="E54">
        <v>200430.1962367706</v>
      </c>
      <c r="F54">
        <v>11.864789729574495</v>
      </c>
      <c r="G54" s="139">
        <f>E54*10000/Population!B79/365</f>
        <v>11.864789729574495</v>
      </c>
    </row>
    <row r="55" spans="1:7">
      <c r="A55">
        <v>2009</v>
      </c>
      <c r="B55" t="s">
        <v>102</v>
      </c>
      <c r="C55">
        <v>6705</v>
      </c>
      <c r="D55">
        <v>136425.67999999953</v>
      </c>
      <c r="E55">
        <v>249769.12528950212</v>
      </c>
      <c r="F55">
        <v>10.108545129498237</v>
      </c>
      <c r="G55" s="139">
        <f>E55*10000/Population!B80/365</f>
        <v>10.108545129498237</v>
      </c>
    </row>
    <row r="56" spans="1:7">
      <c r="A56">
        <v>2009</v>
      </c>
      <c r="B56" t="s">
        <v>103</v>
      </c>
      <c r="C56">
        <v>77</v>
      </c>
      <c r="D56">
        <v>1965.0299999999997</v>
      </c>
      <c r="E56">
        <v>3419.313544266493</v>
      </c>
      <c r="F56">
        <v>5.4181505570034041</v>
      </c>
      <c r="G56" s="139">
        <f>E56*10000/Population!B81/365</f>
        <v>5.4181505570034041</v>
      </c>
    </row>
    <row r="57" spans="1:7">
      <c r="A57">
        <v>2009</v>
      </c>
      <c r="B57" t="s">
        <v>104</v>
      </c>
      <c r="C57">
        <v>135</v>
      </c>
      <c r="D57">
        <v>3206.69</v>
      </c>
      <c r="E57">
        <v>4108.6457731505634</v>
      </c>
      <c r="F57">
        <v>6.13737733060157</v>
      </c>
      <c r="G57" s="139">
        <f>E57*10000/Population!B82/365</f>
        <v>6.13737733060157</v>
      </c>
    </row>
    <row r="58" spans="1:7">
      <c r="A58">
        <v>2009</v>
      </c>
      <c r="B58" t="s">
        <v>105</v>
      </c>
      <c r="C58">
        <v>3880</v>
      </c>
      <c r="D58">
        <v>83332.199999999881</v>
      </c>
      <c r="E58">
        <v>131016.57369035327</v>
      </c>
      <c r="F58">
        <v>10.722112372783869</v>
      </c>
      <c r="G58" s="139">
        <f>E58*10000/Population!B83/365</f>
        <v>10.722112372783869</v>
      </c>
    </row>
    <row r="59" spans="1:7">
      <c r="A59">
        <v>2009</v>
      </c>
      <c r="B59" t="s">
        <v>106</v>
      </c>
      <c r="C59">
        <v>236</v>
      </c>
      <c r="D59">
        <v>4882.96</v>
      </c>
      <c r="E59">
        <v>7262.5276947590819</v>
      </c>
      <c r="F59">
        <v>8.777720200293313</v>
      </c>
      <c r="G59" s="139">
        <f>E59*10000/Population!B84/365</f>
        <v>8.777720200293313</v>
      </c>
    </row>
    <row r="60" spans="1:7">
      <c r="A60">
        <v>2010</v>
      </c>
      <c r="B60" t="s">
        <v>149</v>
      </c>
      <c r="C60">
        <v>2886</v>
      </c>
      <c r="D60">
        <v>58331.579999999951</v>
      </c>
      <c r="E60">
        <v>88201.462202027411</v>
      </c>
      <c r="F60">
        <v>7.8466772410034409</v>
      </c>
      <c r="G60" s="139">
        <f>E60*10000/Population!B88/365</f>
        <v>7.8466772410034409</v>
      </c>
    </row>
    <row r="61" spans="1:7">
      <c r="A61">
        <v>2010</v>
      </c>
      <c r="B61" t="s">
        <v>94</v>
      </c>
      <c r="C61">
        <v>1285</v>
      </c>
      <c r="D61">
        <v>19713.450000000008</v>
      </c>
      <c r="E61">
        <v>37669.813241236705</v>
      </c>
      <c r="F61">
        <v>10.973414969081356</v>
      </c>
      <c r="G61" s="139">
        <f>E61*10000/Population!B89/365</f>
        <v>10.973414969081356</v>
      </c>
    </row>
    <row r="62" spans="1:7">
      <c r="A62">
        <v>2010</v>
      </c>
      <c r="B62" t="s">
        <v>150</v>
      </c>
      <c r="C62">
        <v>1986</v>
      </c>
      <c r="D62">
        <v>29496.499999999993</v>
      </c>
      <c r="E62">
        <v>47944.60450448803</v>
      </c>
      <c r="F62">
        <v>10.441912368772758</v>
      </c>
      <c r="G62" s="139">
        <f>E62*10000/Population!B90/365</f>
        <v>10.441912368772758</v>
      </c>
    </row>
    <row r="63" spans="1:7">
      <c r="A63">
        <v>2010</v>
      </c>
      <c r="B63" t="s">
        <v>96</v>
      </c>
      <c r="C63">
        <v>1847</v>
      </c>
      <c r="D63">
        <v>40350.039999999972</v>
      </c>
      <c r="E63">
        <v>62345.507969517188</v>
      </c>
      <c r="F63">
        <v>5.7307507557384652</v>
      </c>
      <c r="G63" s="139">
        <f>E63*10000/Population!B91/365</f>
        <v>5.7307507557384652</v>
      </c>
    </row>
    <row r="64" spans="1:7">
      <c r="A64">
        <v>2010</v>
      </c>
      <c r="B64" t="s">
        <v>97</v>
      </c>
      <c r="C64">
        <v>2165</v>
      </c>
      <c r="D64">
        <v>47520.629999999903</v>
      </c>
      <c r="E64">
        <v>80008.097963539854</v>
      </c>
      <c r="F64">
        <v>9.0618690244554365</v>
      </c>
      <c r="G64" s="139">
        <f>E64*10000/Population!B92/365</f>
        <v>9.0618690244554365</v>
      </c>
    </row>
    <row r="65" spans="1:7">
      <c r="A65">
        <v>2010</v>
      </c>
      <c r="B65" t="s">
        <v>98</v>
      </c>
      <c r="C65">
        <v>3271</v>
      </c>
      <c r="D65">
        <v>68824.979999999865</v>
      </c>
      <c r="E65">
        <v>102403.36644211368</v>
      </c>
      <c r="F65">
        <v>5.9910093025271998</v>
      </c>
      <c r="G65" s="139">
        <f>E65*10000/Population!B93/365</f>
        <v>5.9910093025271998</v>
      </c>
    </row>
    <row r="66" spans="1:7">
      <c r="A66">
        <v>2010</v>
      </c>
      <c r="B66" t="s">
        <v>151</v>
      </c>
      <c r="C66">
        <v>12089</v>
      </c>
      <c r="D66">
        <v>212291.78999999986</v>
      </c>
      <c r="E66">
        <v>346326.3034726897</v>
      </c>
      <c r="F66">
        <v>9.5030455722364913</v>
      </c>
      <c r="G66" s="139">
        <f>E66*10000/Population!B94/365</f>
        <v>9.5030455722364913</v>
      </c>
    </row>
    <row r="67" spans="1:7">
      <c r="A67">
        <v>2010</v>
      </c>
      <c r="B67" t="s">
        <v>100</v>
      </c>
      <c r="C67">
        <v>2491</v>
      </c>
      <c r="D67">
        <v>50684.159999999858</v>
      </c>
      <c r="E67">
        <v>83330.079738461864</v>
      </c>
      <c r="F67">
        <v>8.6625860209886234</v>
      </c>
      <c r="G67" s="139">
        <f>E67*10000/Population!B95/365</f>
        <v>8.6625860209886234</v>
      </c>
    </row>
    <row r="68" spans="1:7">
      <c r="A68">
        <v>2010</v>
      </c>
      <c r="B68" t="s">
        <v>101</v>
      </c>
      <c r="C68">
        <v>6558</v>
      </c>
      <c r="D68">
        <v>136464.00999999992</v>
      </c>
      <c r="E68">
        <v>205336.71113601344</v>
      </c>
      <c r="F68">
        <v>12.105281624509152</v>
      </c>
      <c r="G68" s="139">
        <f>E68*10000/Population!B96/365</f>
        <v>12.105281624509152</v>
      </c>
    </row>
    <row r="69" spans="1:7">
      <c r="A69">
        <v>2010</v>
      </c>
      <c r="B69" t="s">
        <v>102</v>
      </c>
      <c r="C69">
        <v>7141</v>
      </c>
      <c r="D69">
        <v>141481.24000000005</v>
      </c>
      <c r="E69">
        <v>260436.91271409846</v>
      </c>
      <c r="F69">
        <v>10.41825996171306</v>
      </c>
      <c r="G69" s="139">
        <f>E69*10000/Population!B97/365</f>
        <v>10.41825996171306</v>
      </c>
    </row>
    <row r="70" spans="1:7">
      <c r="A70">
        <v>2010</v>
      </c>
      <c r="B70" t="s">
        <v>103</v>
      </c>
      <c r="C70">
        <v>122</v>
      </c>
      <c r="D70">
        <v>3126.77</v>
      </c>
      <c r="E70">
        <v>5492.5482574954094</v>
      </c>
      <c r="F70">
        <v>8.5597709998837548</v>
      </c>
      <c r="G70" s="139">
        <f>E70*10000/Population!B98/365</f>
        <v>8.5597709998837548</v>
      </c>
    </row>
    <row r="71" spans="1:7">
      <c r="A71">
        <v>2010</v>
      </c>
      <c r="B71" t="s">
        <v>104</v>
      </c>
      <c r="C71">
        <v>139</v>
      </c>
      <c r="D71">
        <v>3210.59</v>
      </c>
      <c r="E71">
        <v>4099.3417926377097</v>
      </c>
      <c r="F71">
        <v>6.0463383065878205</v>
      </c>
      <c r="G71" s="139">
        <f>E71*10000/Population!B99/365</f>
        <v>6.0463383065878205</v>
      </c>
    </row>
    <row r="72" spans="1:7">
      <c r="A72">
        <v>2010</v>
      </c>
      <c r="B72" t="s">
        <v>105</v>
      </c>
      <c r="C72">
        <v>3895</v>
      </c>
      <c r="D72">
        <v>83021.759999999864</v>
      </c>
      <c r="E72">
        <v>130432.01287543627</v>
      </c>
      <c r="F72">
        <v>10.583353239902955</v>
      </c>
      <c r="G72" s="139">
        <f>E72*10000/Population!B100/365</f>
        <v>10.583353239902955</v>
      </c>
    </row>
    <row r="73" spans="1:7">
      <c r="A73">
        <v>2010</v>
      </c>
      <c r="B73" t="s">
        <v>106</v>
      </c>
      <c r="C73">
        <v>331</v>
      </c>
      <c r="D73">
        <v>6620.65</v>
      </c>
      <c r="E73">
        <v>10304.261075156384</v>
      </c>
      <c r="F73">
        <v>12.314439372171178</v>
      </c>
      <c r="G73" s="139">
        <f>E73*10000/Population!B101/365</f>
        <v>12.314439372171178</v>
      </c>
    </row>
    <row r="74" spans="1:7">
      <c r="A74">
        <v>2011</v>
      </c>
      <c r="B74" t="s">
        <v>149</v>
      </c>
      <c r="C74">
        <v>2780</v>
      </c>
      <c r="D74">
        <v>59666.929999999942</v>
      </c>
      <c r="E74">
        <v>88911.767404649479</v>
      </c>
      <c r="F74">
        <v>7.8741489111488452</v>
      </c>
      <c r="G74" s="139">
        <f>E74*10000/Population!B105/365</f>
        <v>7.8741489111488452</v>
      </c>
    </row>
    <row r="75" spans="1:7">
      <c r="A75">
        <v>2011</v>
      </c>
      <c r="B75" t="s">
        <v>94</v>
      </c>
      <c r="C75">
        <v>1232</v>
      </c>
      <c r="D75">
        <v>20713.589999999997</v>
      </c>
      <c r="E75">
        <v>32922.203557769659</v>
      </c>
      <c r="F75">
        <v>9.5396951841874351</v>
      </c>
      <c r="G75" s="139">
        <f>E75*10000/Population!B106/365</f>
        <v>9.5396951841874351</v>
      </c>
    </row>
    <row r="76" spans="1:7">
      <c r="A76">
        <v>2011</v>
      </c>
      <c r="B76" t="s">
        <v>150</v>
      </c>
      <c r="C76">
        <v>1941</v>
      </c>
      <c r="D76">
        <v>28424.479999999974</v>
      </c>
      <c r="E76">
        <v>46289.678660208716</v>
      </c>
      <c r="F76">
        <v>10.038631032685787</v>
      </c>
      <c r="G76" s="139">
        <f>E76*10000/Population!B107/365</f>
        <v>10.038631032685787</v>
      </c>
    </row>
    <row r="77" spans="1:7">
      <c r="A77">
        <v>2011</v>
      </c>
      <c r="B77" t="s">
        <v>96</v>
      </c>
      <c r="C77">
        <v>1834</v>
      </c>
      <c r="D77">
        <v>42574.529999999926</v>
      </c>
      <c r="E77">
        <v>62550.368106280192</v>
      </c>
      <c r="F77">
        <v>5.696904782492016</v>
      </c>
      <c r="G77" s="139">
        <f>E77*10000/Population!B108/365</f>
        <v>5.696904782492016</v>
      </c>
    </row>
    <row r="78" spans="1:7">
      <c r="A78">
        <v>2011</v>
      </c>
      <c r="B78" t="s">
        <v>97</v>
      </c>
      <c r="C78">
        <v>2096</v>
      </c>
      <c r="D78">
        <v>46130.759999999915</v>
      </c>
      <c r="E78">
        <v>76676.32861250639</v>
      </c>
      <c r="F78">
        <v>8.5944030039377086</v>
      </c>
      <c r="G78" s="139">
        <f>E78*10000/Population!B109/365</f>
        <v>8.5944030039377086</v>
      </c>
    </row>
    <row r="79" spans="1:7">
      <c r="A79">
        <v>2011</v>
      </c>
      <c r="B79" t="s">
        <v>98</v>
      </c>
      <c r="C79">
        <v>3325</v>
      </c>
      <c r="D79">
        <v>71189.42</v>
      </c>
      <c r="E79">
        <v>103705.88584434561</v>
      </c>
      <c r="F79">
        <v>6.0078260582425749</v>
      </c>
      <c r="G79" s="139">
        <f>E79*10000/Population!B110/365</f>
        <v>6.0078260582425749</v>
      </c>
    </row>
    <row r="80" spans="1:7">
      <c r="A80">
        <v>2011</v>
      </c>
      <c r="B80" t="s">
        <v>151</v>
      </c>
      <c r="C80">
        <v>13222</v>
      </c>
      <c r="D80">
        <v>234647.6799999995</v>
      </c>
      <c r="E80">
        <v>363714.1791821894</v>
      </c>
      <c r="F80">
        <v>9.8919376951394398</v>
      </c>
      <c r="G80" s="139">
        <f>E80*10000/Population!B111/365</f>
        <v>9.8919376951394398</v>
      </c>
    </row>
    <row r="81" spans="1:7">
      <c r="A81">
        <v>2011</v>
      </c>
      <c r="B81" t="s">
        <v>100</v>
      </c>
      <c r="C81">
        <v>2414</v>
      </c>
      <c r="D81">
        <v>49873.969999999834</v>
      </c>
      <c r="E81">
        <v>80611.90128388055</v>
      </c>
      <c r="F81">
        <v>8.3038630526242514</v>
      </c>
      <c r="G81" s="139">
        <f>E81*10000/Population!B112/365</f>
        <v>8.3038630526242514</v>
      </c>
    </row>
    <row r="82" spans="1:7">
      <c r="A82">
        <v>2011</v>
      </c>
      <c r="B82" t="s">
        <v>101</v>
      </c>
      <c r="C82">
        <v>6741</v>
      </c>
      <c r="D82">
        <v>145061.01000000021</v>
      </c>
      <c r="E82">
        <v>216441.86946242387</v>
      </c>
      <c r="F82">
        <v>12.702241092980955</v>
      </c>
      <c r="G82" s="139">
        <f>E82*10000/Population!B113/365</f>
        <v>12.702241092980955</v>
      </c>
    </row>
    <row r="83" spans="1:7">
      <c r="A83">
        <v>2011</v>
      </c>
      <c r="B83" t="s">
        <v>102</v>
      </c>
      <c r="C83">
        <v>7698</v>
      </c>
      <c r="D83">
        <v>149791.52000000043</v>
      </c>
      <c r="E83">
        <v>272127.79431186523</v>
      </c>
      <c r="F83">
        <v>10.737182601364482</v>
      </c>
      <c r="G83" s="139">
        <f>E83*10000/Population!B114/365</f>
        <v>10.737182601364482</v>
      </c>
    </row>
    <row r="84" spans="1:7">
      <c r="A84">
        <v>2011</v>
      </c>
      <c r="B84" t="s">
        <v>103</v>
      </c>
      <c r="C84">
        <v>100</v>
      </c>
      <c r="D84">
        <v>2284.4100000000008</v>
      </c>
      <c r="E84">
        <v>3494.54003073588</v>
      </c>
      <c r="F84">
        <v>5.371756873696186</v>
      </c>
      <c r="G84" s="139">
        <f>E84*10000/Population!B115/365</f>
        <v>5.371756873696186</v>
      </c>
    </row>
    <row r="85" spans="1:7">
      <c r="A85">
        <v>2011</v>
      </c>
      <c r="B85" t="s">
        <v>104</v>
      </c>
      <c r="C85">
        <v>136</v>
      </c>
      <c r="D85">
        <v>3263.4100000000012</v>
      </c>
      <c r="E85">
        <v>3983.6307631855443</v>
      </c>
      <c r="F85">
        <v>5.8161773969836643</v>
      </c>
      <c r="G85" s="139">
        <f>E85*10000/Population!B116/365</f>
        <v>5.8161773969836643</v>
      </c>
    </row>
    <row r="86" spans="1:7">
      <c r="A86">
        <v>2011</v>
      </c>
      <c r="B86" t="s">
        <v>105</v>
      </c>
      <c r="C86">
        <v>3751</v>
      </c>
      <c r="D86">
        <v>81482.05</v>
      </c>
      <c r="E86">
        <v>123956.54667657868</v>
      </c>
      <c r="F86">
        <v>9.9525527713628499</v>
      </c>
      <c r="G86" s="139">
        <f>E86*10000/Population!B117/365</f>
        <v>9.9525527713628499</v>
      </c>
    </row>
    <row r="87" spans="1:7">
      <c r="A87">
        <v>2011</v>
      </c>
      <c r="B87" t="s">
        <v>106</v>
      </c>
      <c r="C87">
        <v>367</v>
      </c>
      <c r="D87">
        <v>7339.1500000000033</v>
      </c>
      <c r="E87">
        <v>11253.171404976016</v>
      </c>
      <c r="F87">
        <v>13.384244232244578</v>
      </c>
      <c r="G87" s="139">
        <f>E87*10000/Population!B118/365</f>
        <v>13.384244232244578</v>
      </c>
    </row>
    <row r="88" spans="1:7">
      <c r="A88">
        <v>2011</v>
      </c>
      <c r="B88" t="s">
        <v>163</v>
      </c>
      <c r="C88">
        <v>1</v>
      </c>
      <c r="D88">
        <v>24</v>
      </c>
      <c r="E88">
        <v>27.971981398632369</v>
      </c>
      <c r="F88">
        <v>0</v>
      </c>
      <c r="G88" s="139">
        <v>0</v>
      </c>
    </row>
    <row r="89" spans="1:7">
      <c r="A89">
        <v>2012</v>
      </c>
      <c r="B89" t="s">
        <v>149</v>
      </c>
      <c r="C89">
        <v>2849</v>
      </c>
      <c r="D89">
        <v>65773.880000000034</v>
      </c>
      <c r="E89">
        <v>89059.783025669196</v>
      </c>
      <c r="F89">
        <v>7.8905731852374332</v>
      </c>
      <c r="G89" s="139">
        <f>E89*10000/Population!B122/365</f>
        <v>7.8905731852374332</v>
      </c>
    </row>
    <row r="90" spans="1:7">
      <c r="A90">
        <v>2012</v>
      </c>
      <c r="B90" t="s">
        <v>94</v>
      </c>
      <c r="C90">
        <v>1228</v>
      </c>
      <c r="D90">
        <v>24380.989999999976</v>
      </c>
      <c r="E90">
        <v>33271.951620127191</v>
      </c>
      <c r="F90">
        <v>9.637472309136216</v>
      </c>
      <c r="G90" s="139">
        <f>E90*10000/Population!B123/365</f>
        <v>9.637472309136216</v>
      </c>
    </row>
    <row r="91" spans="1:7">
      <c r="A91">
        <v>2012</v>
      </c>
      <c r="B91" t="s">
        <v>150</v>
      </c>
      <c r="C91">
        <v>2212</v>
      </c>
      <c r="D91">
        <v>32993.579999999965</v>
      </c>
      <c r="E91">
        <v>49149.341719377742</v>
      </c>
      <c r="F91">
        <v>10.668166463692637</v>
      </c>
      <c r="G91" s="139">
        <f>E91*10000/Population!B124/365</f>
        <v>10.668166463692637</v>
      </c>
    </row>
    <row r="92" spans="1:7">
      <c r="A92">
        <v>2012</v>
      </c>
      <c r="B92" t="s">
        <v>96</v>
      </c>
      <c r="C92">
        <v>1896</v>
      </c>
      <c r="D92">
        <v>49310.469999999943</v>
      </c>
      <c r="E92">
        <v>63918.772108271623</v>
      </c>
      <c r="F92">
        <v>5.8017082971987266</v>
      </c>
      <c r="G92" s="139">
        <f>E92*10000/Population!B125/365</f>
        <v>5.8017082971987266</v>
      </c>
    </row>
    <row r="93" spans="1:7">
      <c r="A93">
        <v>2012</v>
      </c>
      <c r="B93" t="s">
        <v>97</v>
      </c>
      <c r="C93">
        <v>2032</v>
      </c>
      <c r="D93">
        <v>46159.309999999954</v>
      </c>
      <c r="E93">
        <v>73669.158323079741</v>
      </c>
      <c r="F93">
        <v>8.218504074947516</v>
      </c>
      <c r="G93" s="139">
        <f>E93*10000/Population!B126/365</f>
        <v>8.218504074947516</v>
      </c>
    </row>
    <row r="94" spans="1:7">
      <c r="A94">
        <v>2012</v>
      </c>
      <c r="B94" t="s">
        <v>98</v>
      </c>
      <c r="C94">
        <v>3560</v>
      </c>
      <c r="D94">
        <v>85325.030000000203</v>
      </c>
      <c r="E94">
        <v>110637.83471639207</v>
      </c>
      <c r="F94">
        <v>6.3668346059420848</v>
      </c>
      <c r="G94" s="139">
        <f>E94*10000/Population!B127/365</f>
        <v>6.3668346059420848</v>
      </c>
    </row>
    <row r="95" spans="1:7">
      <c r="A95">
        <v>2012</v>
      </c>
      <c r="B95" t="s">
        <v>151</v>
      </c>
      <c r="C95">
        <v>13252</v>
      </c>
      <c r="D95">
        <v>260968.65999999858</v>
      </c>
      <c r="E95">
        <v>358423.66927461332</v>
      </c>
      <c r="F95">
        <v>10.391383840868128</v>
      </c>
      <c r="G95" s="139">
        <f>E95*10000/Population!B128/365</f>
        <v>10.391383840868128</v>
      </c>
    </row>
    <row r="96" spans="1:7">
      <c r="A96">
        <v>2012</v>
      </c>
      <c r="B96" t="s">
        <v>100</v>
      </c>
      <c r="C96">
        <v>2337</v>
      </c>
      <c r="D96">
        <v>50987.739999999903</v>
      </c>
      <c r="E96">
        <v>76089.656564008343</v>
      </c>
      <c r="F96">
        <v>7.8709331369030648</v>
      </c>
      <c r="G96" s="139">
        <f>E96*10000/Population!B129/365</f>
        <v>7.8709331369030648</v>
      </c>
    </row>
    <row r="97" spans="1:7">
      <c r="A97">
        <v>2012</v>
      </c>
      <c r="B97" t="s">
        <v>101</v>
      </c>
      <c r="C97">
        <v>6875</v>
      </c>
      <c r="D97">
        <v>160419.88999999998</v>
      </c>
      <c r="E97">
        <v>212755.44136290342</v>
      </c>
      <c r="F97">
        <v>10.949570392197838</v>
      </c>
      <c r="G97" s="139">
        <f>E97*10000/Population!B130/365</f>
        <v>10.949570392197838</v>
      </c>
    </row>
    <row r="98" spans="1:7">
      <c r="A98">
        <v>2012</v>
      </c>
      <c r="B98" t="s">
        <v>102</v>
      </c>
      <c r="C98">
        <v>8089</v>
      </c>
      <c r="D98">
        <v>160514.28000000055</v>
      </c>
      <c r="E98">
        <v>280100.14099293965</v>
      </c>
      <c r="F98">
        <v>10.956546986026563</v>
      </c>
      <c r="G98" s="139">
        <f>E98*10000/Population!B131/365</f>
        <v>10.956546986026563</v>
      </c>
    </row>
    <row r="99" spans="1:7">
      <c r="A99">
        <v>2012</v>
      </c>
      <c r="B99" t="s">
        <v>103</v>
      </c>
      <c r="C99">
        <v>72</v>
      </c>
      <c r="D99">
        <v>1829.2599999999995</v>
      </c>
      <c r="E99">
        <v>2692.0713834975304</v>
      </c>
      <c r="F99">
        <v>4.1071043751974239</v>
      </c>
      <c r="G99" s="139">
        <f>E99*10000/Population!B132/365</f>
        <v>4.1071043751974239</v>
      </c>
    </row>
    <row r="100" spans="1:7">
      <c r="A100">
        <v>2012</v>
      </c>
      <c r="B100" t="s">
        <v>104</v>
      </c>
      <c r="C100">
        <v>151</v>
      </c>
      <c r="D100">
        <v>4012.400000000001</v>
      </c>
      <c r="E100">
        <v>4198.8770947767325</v>
      </c>
      <c r="F100">
        <v>6.1167506047758851</v>
      </c>
      <c r="G100" s="139">
        <f>E100*10000/Population!B133/365</f>
        <v>6.1167506047758851</v>
      </c>
    </row>
    <row r="101" spans="1:7">
      <c r="A101">
        <v>2012</v>
      </c>
      <c r="B101" t="s">
        <v>105</v>
      </c>
      <c r="C101">
        <v>3943</v>
      </c>
      <c r="D101">
        <v>91322.600000000297</v>
      </c>
      <c r="E101">
        <v>127054.31135645765</v>
      </c>
      <c r="F101">
        <v>10.146324224987096</v>
      </c>
      <c r="G101" s="139">
        <f>E101*10000/Population!B134/365</f>
        <v>10.146324224987096</v>
      </c>
    </row>
    <row r="102" spans="1:7">
      <c r="A102">
        <v>2012</v>
      </c>
      <c r="B102" t="s">
        <v>106</v>
      </c>
      <c r="C102">
        <v>278</v>
      </c>
      <c r="D102">
        <v>6242.1300000000028</v>
      </c>
      <c r="E102">
        <v>8787.9611505808371</v>
      </c>
      <c r="F102">
        <v>10.472187330695617</v>
      </c>
      <c r="G102" s="139">
        <f>E102*10000/Population!B135/365</f>
        <v>10.472187330695617</v>
      </c>
    </row>
    <row r="103" spans="1:7">
      <c r="A103">
        <v>2013</v>
      </c>
      <c r="B103" t="s">
        <v>149</v>
      </c>
      <c r="C103">
        <v>2767</v>
      </c>
      <c r="D103">
        <v>69557.190000000104</v>
      </c>
      <c r="E103">
        <v>87386.560611787078</v>
      </c>
      <c r="F103">
        <v>7.7452835568077916</v>
      </c>
      <c r="G103" s="139">
        <f>E103*10000/Population!B139/365</f>
        <v>7.7452835568077916</v>
      </c>
    </row>
    <row r="104" spans="1:7">
      <c r="A104">
        <v>2013</v>
      </c>
      <c r="B104" t="s">
        <v>94</v>
      </c>
      <c r="C104">
        <v>1052</v>
      </c>
      <c r="D104">
        <v>23299.069999999985</v>
      </c>
      <c r="E104">
        <v>29856.577424946045</v>
      </c>
      <c r="F104">
        <v>8.6240213242093997</v>
      </c>
      <c r="G104" s="139">
        <f>E104*10000/Population!B140/365</f>
        <v>8.6240213242093997</v>
      </c>
    </row>
    <row r="105" spans="1:7">
      <c r="A105">
        <v>2013</v>
      </c>
      <c r="B105" t="s">
        <v>150</v>
      </c>
      <c r="C105">
        <v>2130</v>
      </c>
      <c r="D105">
        <v>32694.879999999986</v>
      </c>
      <c r="E105">
        <v>47113.782729299506</v>
      </c>
      <c r="F105">
        <v>10.243134292949362</v>
      </c>
      <c r="G105" s="139">
        <f>E105*10000/Population!B141/365</f>
        <v>10.243134292949362</v>
      </c>
    </row>
    <row r="106" spans="1:7">
      <c r="A106">
        <v>2013</v>
      </c>
      <c r="B106" t="s">
        <v>96</v>
      </c>
      <c r="C106">
        <v>1967</v>
      </c>
      <c r="D106">
        <v>53210.529999999904</v>
      </c>
      <c r="E106">
        <v>66530.651585661748</v>
      </c>
      <c r="F106">
        <v>6.0213851281716826</v>
      </c>
      <c r="G106" s="139">
        <f>E106*10000/Population!B142/365</f>
        <v>6.0213851281716826</v>
      </c>
    </row>
    <row r="107" spans="1:7">
      <c r="A107">
        <v>2013</v>
      </c>
      <c r="B107" t="s">
        <v>97</v>
      </c>
      <c r="C107">
        <v>1982</v>
      </c>
      <c r="D107">
        <v>46221.840000000084</v>
      </c>
      <c r="E107">
        <v>68018.537911192238</v>
      </c>
      <c r="F107">
        <v>7.5586374192146026</v>
      </c>
      <c r="G107" s="139">
        <f>E107*10000/Population!B143/365</f>
        <v>7.5586374192146026</v>
      </c>
    </row>
    <row r="108" spans="1:7">
      <c r="A108">
        <v>2013</v>
      </c>
      <c r="B108" t="s">
        <v>98</v>
      </c>
      <c r="C108">
        <v>3173</v>
      </c>
      <c r="D108">
        <v>78247.310000000303</v>
      </c>
      <c r="E108">
        <v>98007.398627374583</v>
      </c>
      <c r="F108">
        <v>5.5783868754890795</v>
      </c>
      <c r="G108" s="139">
        <f>E108*10000/Population!B144/365</f>
        <v>5.5783868754890795</v>
      </c>
    </row>
    <row r="109" spans="1:7">
      <c r="A109">
        <v>2013</v>
      </c>
      <c r="B109" t="s">
        <v>151</v>
      </c>
      <c r="C109">
        <v>13206</v>
      </c>
      <c r="D109">
        <v>278185.3799999989</v>
      </c>
      <c r="E109">
        <v>351399.59989327675</v>
      </c>
      <c r="F109">
        <v>10.176984150510085</v>
      </c>
      <c r="G109" s="139">
        <f>E109*10000/Population!B145/365</f>
        <v>10.176984150510085</v>
      </c>
    </row>
    <row r="110" spans="1:7">
      <c r="A110">
        <v>2013</v>
      </c>
      <c r="B110" t="s">
        <v>100</v>
      </c>
      <c r="C110">
        <v>1927</v>
      </c>
      <c r="D110">
        <v>47104.099999999991</v>
      </c>
      <c r="E110">
        <v>66094.801598731938</v>
      </c>
      <c r="F110">
        <v>6.7913428125123358</v>
      </c>
      <c r="G110" s="139">
        <f>E110*10000/Population!B146/365</f>
        <v>6.7913428125123358</v>
      </c>
    </row>
    <row r="111" spans="1:7">
      <c r="A111">
        <v>2013</v>
      </c>
      <c r="B111" t="s">
        <v>101</v>
      </c>
      <c r="C111">
        <v>7180</v>
      </c>
      <c r="D111">
        <v>179677.7499999991</v>
      </c>
      <c r="E111">
        <v>223882.12608037848</v>
      </c>
      <c r="F111">
        <v>11.494960455533466</v>
      </c>
      <c r="G111" s="139">
        <f>E111*10000/Population!B147/365</f>
        <v>11.494960455533466</v>
      </c>
    </row>
    <row r="112" spans="1:7">
      <c r="A112">
        <v>2013</v>
      </c>
      <c r="B112" t="s">
        <v>102</v>
      </c>
      <c r="C112">
        <v>7695</v>
      </c>
      <c r="D112">
        <v>165132.7400000006</v>
      </c>
      <c r="E112">
        <v>261133.16407814884</v>
      </c>
      <c r="F112">
        <v>10.14108587403617</v>
      </c>
      <c r="G112" s="139">
        <f>E112*10000/Population!B148/365</f>
        <v>10.14108587403617</v>
      </c>
    </row>
    <row r="113" spans="1:7">
      <c r="A113">
        <v>2013</v>
      </c>
      <c r="B113" t="s">
        <v>103</v>
      </c>
      <c r="C113">
        <v>86</v>
      </c>
      <c r="D113">
        <v>2186.9899999999998</v>
      </c>
      <c r="E113">
        <v>2724.4869955261483</v>
      </c>
      <c r="F113">
        <v>4.1390417727339202</v>
      </c>
      <c r="G113" s="139">
        <f>E113*10000/Population!B149/365</f>
        <v>4.1390417727339202</v>
      </c>
    </row>
    <row r="114" spans="1:7">
      <c r="A114">
        <v>2013</v>
      </c>
      <c r="B114" t="s">
        <v>104</v>
      </c>
      <c r="C114">
        <v>205</v>
      </c>
      <c r="D114">
        <v>5666.6800000000021</v>
      </c>
      <c r="E114">
        <v>5668.5415974998414</v>
      </c>
      <c r="F114">
        <v>8.2419205816772063</v>
      </c>
      <c r="G114" s="139">
        <f>E114*10000/Population!B150/365</f>
        <v>8.2419205816772063</v>
      </c>
    </row>
    <row r="115" spans="1:7">
      <c r="A115">
        <v>2013</v>
      </c>
      <c r="B115" t="s">
        <v>105</v>
      </c>
      <c r="C115">
        <v>3718</v>
      </c>
      <c r="D115">
        <v>89936.230000000272</v>
      </c>
      <c r="E115">
        <v>119034.91681166</v>
      </c>
      <c r="F115">
        <v>9.4800459218619402</v>
      </c>
      <c r="G115" s="139">
        <f>E115*10000/Population!B151/365</f>
        <v>9.4800459218619402</v>
      </c>
    </row>
    <row r="116" spans="1:7">
      <c r="A116">
        <v>2013</v>
      </c>
      <c r="B116" t="s">
        <v>106</v>
      </c>
      <c r="C116">
        <v>294</v>
      </c>
      <c r="D116">
        <v>7063.4100000000053</v>
      </c>
      <c r="E116">
        <v>9034.4341900862637</v>
      </c>
      <c r="F116">
        <v>10.789831950037936</v>
      </c>
      <c r="G116" s="139">
        <f>E116*10000/Population!B152/365</f>
        <v>10.789831950037936</v>
      </c>
    </row>
    <row r="117" spans="1:7">
      <c r="A117">
        <v>2014</v>
      </c>
      <c r="B117" t="s">
        <v>149</v>
      </c>
      <c r="C117">
        <v>2928</v>
      </c>
      <c r="D117">
        <v>78486.280000000319</v>
      </c>
      <c r="E117">
        <v>90614.149798285245</v>
      </c>
      <c r="F117">
        <v>8.0402483621359746</v>
      </c>
      <c r="G117" s="139">
        <f>E117*10000/Population!B156/365</f>
        <v>8.0402483621359746</v>
      </c>
    </row>
    <row r="118" spans="1:7">
      <c r="A118">
        <v>2014</v>
      </c>
      <c r="B118" t="s">
        <v>94</v>
      </c>
      <c r="C118">
        <v>1220</v>
      </c>
      <c r="D118">
        <v>28259.689999999995</v>
      </c>
      <c r="E118">
        <v>33620.108954197574</v>
      </c>
      <c r="F118">
        <v>9.6987383038766328</v>
      </c>
      <c r="G118" s="139">
        <f>E118*10000/Population!B157/365</f>
        <v>9.6987383038766328</v>
      </c>
    </row>
    <row r="119" spans="1:7">
      <c r="A119">
        <v>2014</v>
      </c>
      <c r="B119" t="s">
        <v>150</v>
      </c>
      <c r="C119">
        <v>2467</v>
      </c>
      <c r="D119">
        <v>39399.850000000035</v>
      </c>
      <c r="E119">
        <v>52927.495202305668</v>
      </c>
      <c r="F119">
        <v>11.505465724905418</v>
      </c>
      <c r="G119" s="139">
        <f>E119*10000/Population!B158/365</f>
        <v>11.505465724905418</v>
      </c>
    </row>
    <row r="120" spans="1:7">
      <c r="A120">
        <v>2014</v>
      </c>
      <c r="B120" t="s">
        <v>96</v>
      </c>
      <c r="C120">
        <v>1811</v>
      </c>
      <c r="D120">
        <v>52396.91000000004</v>
      </c>
      <c r="E120">
        <v>60812.049735181987</v>
      </c>
      <c r="F120">
        <v>5.4953610211377653</v>
      </c>
      <c r="G120" s="139">
        <f>E120*10000/Population!B159/365</f>
        <v>5.4953610211377653</v>
      </c>
    </row>
    <row r="121" spans="1:7">
      <c r="A121">
        <v>2014</v>
      </c>
      <c r="B121" t="s">
        <v>97</v>
      </c>
      <c r="C121">
        <v>2092</v>
      </c>
      <c r="D121">
        <v>53088.040000000125</v>
      </c>
      <c r="E121">
        <v>70860.436294644882</v>
      </c>
      <c r="F121">
        <v>7.8440303206152802</v>
      </c>
      <c r="G121" s="139">
        <f>E121*10000/Population!B160/365</f>
        <v>7.8440303206152802</v>
      </c>
    </row>
    <row r="122" spans="1:7">
      <c r="A122">
        <v>2014</v>
      </c>
      <c r="B122" t="s">
        <v>98</v>
      </c>
      <c r="C122">
        <v>3296</v>
      </c>
      <c r="D122">
        <v>89135.150000000402</v>
      </c>
      <c r="E122">
        <v>103964.57558512203</v>
      </c>
      <c r="F122">
        <v>5.8674434113134151</v>
      </c>
      <c r="G122" s="139">
        <f>E122*10000/Population!B161/365</f>
        <v>5.8674434113134151</v>
      </c>
    </row>
    <row r="123" spans="1:7">
      <c r="A123">
        <v>2014</v>
      </c>
      <c r="B123" t="s">
        <v>151</v>
      </c>
      <c r="C123">
        <v>13342</v>
      </c>
      <c r="D123">
        <v>314123.95999999548</v>
      </c>
      <c r="E123">
        <v>369708.05651672703</v>
      </c>
      <c r="F123">
        <v>10.656741667366326</v>
      </c>
      <c r="G123" s="139">
        <f>E123*10000/Population!B162/365</f>
        <v>10.656741667366326</v>
      </c>
    </row>
    <row r="124" spans="1:7">
      <c r="A124">
        <v>2014</v>
      </c>
      <c r="B124" t="s">
        <v>100</v>
      </c>
      <c r="C124">
        <v>2231</v>
      </c>
      <c r="D124">
        <v>57287.010000000148</v>
      </c>
      <c r="E124">
        <v>71686.591972041278</v>
      </c>
      <c r="F124">
        <v>7.3550671215938701</v>
      </c>
      <c r="G124" s="139">
        <f>E124*10000/Population!B163/365</f>
        <v>7.3550671215938701</v>
      </c>
    </row>
    <row r="125" spans="1:7">
      <c r="A125">
        <v>2014</v>
      </c>
      <c r="B125" t="s">
        <v>101</v>
      </c>
      <c r="C125">
        <v>8152</v>
      </c>
      <c r="D125">
        <v>216798.94999999832</v>
      </c>
      <c r="E125">
        <v>255166.31496451289</v>
      </c>
      <c r="F125">
        <v>13.070517809869235</v>
      </c>
      <c r="G125" s="139">
        <f>E125*10000/Population!B164/365</f>
        <v>13.070517809869235</v>
      </c>
    </row>
    <row r="126" spans="1:7">
      <c r="A126">
        <v>2014</v>
      </c>
      <c r="B126" t="s">
        <v>102</v>
      </c>
      <c r="C126">
        <v>8009</v>
      </c>
      <c r="D126">
        <v>179197.38999999984</v>
      </c>
      <c r="E126">
        <v>251306.43527067135</v>
      </c>
      <c r="F126">
        <v>9.662685378396386</v>
      </c>
      <c r="G126" s="139">
        <f>E126*10000/Population!B165/365</f>
        <v>9.662685378396386</v>
      </c>
    </row>
    <row r="127" spans="1:7">
      <c r="A127">
        <v>2014</v>
      </c>
      <c r="B127" t="s">
        <v>103</v>
      </c>
      <c r="C127">
        <v>52</v>
      </c>
      <c r="D127">
        <v>1570.0799999999997</v>
      </c>
      <c r="E127">
        <v>1964.1384280079451</v>
      </c>
      <c r="F127">
        <v>2.9776456245155529</v>
      </c>
      <c r="G127" s="139">
        <f>E127*10000/Population!B166/365</f>
        <v>2.9776456245155529</v>
      </c>
    </row>
    <row r="128" spans="1:7">
      <c r="A128">
        <v>2014</v>
      </c>
      <c r="B128" t="s">
        <v>104</v>
      </c>
      <c r="C128">
        <v>210</v>
      </c>
      <c r="D128">
        <v>8829.19</v>
      </c>
      <c r="E128">
        <v>5578.4376349689737</v>
      </c>
      <c r="F128">
        <v>8.0808918631295477</v>
      </c>
      <c r="G128" s="139">
        <f>E128*10000/Population!B167/365</f>
        <v>8.0808918631295477</v>
      </c>
    </row>
    <row r="129" spans="1:7">
      <c r="A129">
        <v>2014</v>
      </c>
      <c r="B129" t="s">
        <v>105</v>
      </c>
      <c r="C129">
        <v>3835</v>
      </c>
      <c r="D129">
        <v>99555.190000000686</v>
      </c>
      <c r="E129">
        <v>123251.61705524937</v>
      </c>
      <c r="F129">
        <v>9.7609356132190221</v>
      </c>
      <c r="G129" s="139">
        <f>E129*10000/Population!B168/365</f>
        <v>9.7609356132190221</v>
      </c>
    </row>
    <row r="130" spans="1:7">
      <c r="A130">
        <v>2014</v>
      </c>
      <c r="B130" t="s">
        <v>106</v>
      </c>
      <c r="C130">
        <v>216</v>
      </c>
      <c r="D130">
        <v>5642.5200000000013</v>
      </c>
      <c r="E130">
        <v>7035.6972499213289</v>
      </c>
      <c r="F130">
        <v>8.4472951823028151</v>
      </c>
      <c r="G130" s="139">
        <f>E130*10000/Population!B169/365</f>
        <v>8.4472951823028151</v>
      </c>
    </row>
    <row r="131" spans="1:7">
      <c r="A131">
        <v>2015</v>
      </c>
      <c r="B131" t="s">
        <v>149</v>
      </c>
      <c r="C131">
        <v>3143</v>
      </c>
      <c r="D131">
        <v>105301.95000000051</v>
      </c>
      <c r="E131">
        <v>99024.077537333345</v>
      </c>
      <c r="F131">
        <v>8.7968367104306537</v>
      </c>
      <c r="G131" s="139">
        <f>E131*10000/Population!B173/365</f>
        <v>8.7968367104306537</v>
      </c>
    </row>
    <row r="132" spans="1:7">
      <c r="A132">
        <v>2015</v>
      </c>
      <c r="B132" t="s">
        <v>94</v>
      </c>
      <c r="C132">
        <v>1096</v>
      </c>
      <c r="D132">
        <v>31825.27999999997</v>
      </c>
      <c r="E132">
        <v>29315.909981834902</v>
      </c>
      <c r="F132">
        <v>8.4495883008856154</v>
      </c>
      <c r="G132" s="139">
        <f>E132*10000/Population!B174/365</f>
        <v>8.4495883008856154</v>
      </c>
    </row>
    <row r="133" spans="1:7">
      <c r="A133">
        <v>2015</v>
      </c>
      <c r="B133" t="s">
        <v>150</v>
      </c>
      <c r="C133">
        <v>2763</v>
      </c>
      <c r="D133">
        <v>67239.370000000155</v>
      </c>
      <c r="E133">
        <v>57990.106952868889</v>
      </c>
      <c r="F133">
        <v>12.609886609705679</v>
      </c>
      <c r="G133" s="139">
        <f>E133*10000/Population!B175/365</f>
        <v>12.609886609705679</v>
      </c>
    </row>
    <row r="134" spans="1:7">
      <c r="A134">
        <v>2015</v>
      </c>
      <c r="B134" t="s">
        <v>96</v>
      </c>
      <c r="C134">
        <v>2116</v>
      </c>
      <c r="D134">
        <v>73430.710000000283</v>
      </c>
      <c r="E134">
        <v>67243.140414351656</v>
      </c>
      <c r="F134">
        <v>6.0601443411698002</v>
      </c>
      <c r="G134" s="139">
        <f>E134*10000/Population!B176/365</f>
        <v>6.0601443411698002</v>
      </c>
    </row>
    <row r="135" spans="1:7">
      <c r="A135">
        <v>2015</v>
      </c>
      <c r="B135" t="s">
        <v>97</v>
      </c>
      <c r="C135">
        <v>2144</v>
      </c>
      <c r="D135">
        <v>77222.850000000311</v>
      </c>
      <c r="E135">
        <v>71455.424569722658</v>
      </c>
      <c r="F135">
        <v>7.8372206784173626</v>
      </c>
      <c r="G135" s="139">
        <f>E135*10000/Population!B177/365</f>
        <v>7.8372206784173626</v>
      </c>
    </row>
    <row r="136" spans="1:7">
      <c r="A136">
        <v>2015</v>
      </c>
      <c r="B136" t="s">
        <v>98</v>
      </c>
      <c r="C136">
        <v>3361</v>
      </c>
      <c r="D136">
        <v>110139.80000000064</v>
      </c>
      <c r="E136">
        <v>104910.28483469041</v>
      </c>
      <c r="F136">
        <v>5.8825003510617115</v>
      </c>
      <c r="G136" s="139">
        <f>E136*10000/Population!B178/365</f>
        <v>5.8825003510617115</v>
      </c>
    </row>
    <row r="137" spans="1:7">
      <c r="A137">
        <v>2015</v>
      </c>
      <c r="B137" t="s">
        <v>151</v>
      </c>
      <c r="C137">
        <v>14298</v>
      </c>
      <c r="D137">
        <v>426221.48999999248</v>
      </c>
      <c r="E137">
        <v>383292.92856322677</v>
      </c>
      <c r="F137">
        <v>10.973852890575678</v>
      </c>
      <c r="G137" s="139">
        <f>E137*10000/Population!B179/365</f>
        <v>10.973852890575678</v>
      </c>
    </row>
    <row r="138" spans="1:7">
      <c r="A138">
        <v>2015</v>
      </c>
      <c r="B138" t="s">
        <v>100</v>
      </c>
      <c r="C138">
        <v>2233</v>
      </c>
      <c r="D138">
        <v>83340.460000000181</v>
      </c>
      <c r="E138">
        <v>73114.87276910957</v>
      </c>
      <c r="F138">
        <v>7.4813528905617392</v>
      </c>
      <c r="G138" s="139">
        <f>E138*10000/Population!B180/365</f>
        <v>7.4813528905617392</v>
      </c>
    </row>
    <row r="139" spans="1:7">
      <c r="A139">
        <v>2015</v>
      </c>
      <c r="B139" t="s">
        <v>101</v>
      </c>
      <c r="C139">
        <v>9199</v>
      </c>
      <c r="D139">
        <v>314633.7799999956</v>
      </c>
      <c r="E139">
        <v>290352.94698310795</v>
      </c>
      <c r="F139">
        <v>14.831998202253784</v>
      </c>
      <c r="G139" s="139">
        <f>E139*10000/Population!B181/365</f>
        <v>14.831998202253784</v>
      </c>
    </row>
    <row r="140" spans="1:7">
      <c r="A140">
        <v>2015</v>
      </c>
      <c r="B140" t="s">
        <v>102</v>
      </c>
      <c r="C140">
        <v>8043</v>
      </c>
      <c r="D140">
        <v>269524.03999999742</v>
      </c>
      <c r="E140">
        <v>248460.42727368206</v>
      </c>
      <c r="F140">
        <v>9.4405735430635396</v>
      </c>
      <c r="G140" s="139">
        <f>E140*10000/Population!B182/365</f>
        <v>9.4405735430635396</v>
      </c>
    </row>
    <row r="141" spans="1:7">
      <c r="A141">
        <v>2015</v>
      </c>
      <c r="B141" t="s">
        <v>103</v>
      </c>
      <c r="C141">
        <v>64</v>
      </c>
      <c r="D141">
        <v>2519.71</v>
      </c>
      <c r="E141">
        <v>2226.2154791617063</v>
      </c>
      <c r="F141">
        <v>3.3547222324701553</v>
      </c>
      <c r="G141" s="139">
        <f>E141*10000/Population!B183/365</f>
        <v>3.3547222324701553</v>
      </c>
    </row>
    <row r="142" spans="1:7">
      <c r="A142">
        <v>2015</v>
      </c>
      <c r="B142" t="s">
        <v>104</v>
      </c>
      <c r="C142">
        <v>197</v>
      </c>
      <c r="D142">
        <v>7571.0400000000036</v>
      </c>
      <c r="E142">
        <v>5637.8772629416208</v>
      </c>
      <c r="F142">
        <v>8.1527705460531958</v>
      </c>
      <c r="G142" s="139">
        <f>E142*10000/Population!B184/365</f>
        <v>8.1527705460531958</v>
      </c>
    </row>
    <row r="143" spans="1:7">
      <c r="A143">
        <v>2015</v>
      </c>
      <c r="B143" t="s">
        <v>105</v>
      </c>
      <c r="C143">
        <v>3915</v>
      </c>
      <c r="D143">
        <v>135391.49000000081</v>
      </c>
      <c r="E143">
        <v>125981.02105724074</v>
      </c>
      <c r="F143">
        <v>9.9476462618844508</v>
      </c>
      <c r="G143" s="139">
        <f>E143*10000/Population!B185/365</f>
        <v>9.9476462618844508</v>
      </c>
    </row>
    <row r="144" spans="1:7">
      <c r="A144">
        <v>2015</v>
      </c>
      <c r="B144" t="s">
        <v>106</v>
      </c>
      <c r="C144">
        <v>228</v>
      </c>
      <c r="D144">
        <v>8208.3200000000033</v>
      </c>
      <c r="E144">
        <v>7312.5206901087422</v>
      </c>
      <c r="F144">
        <v>8.8171390109021637</v>
      </c>
      <c r="G144" s="139">
        <f>E144*10000/Population!B186/365</f>
        <v>8.8171390109021637</v>
      </c>
    </row>
    <row r="145" spans="1:7">
      <c r="A145">
        <v>2015</v>
      </c>
      <c r="B145" t="s">
        <v>163</v>
      </c>
      <c r="C145">
        <v>1</v>
      </c>
      <c r="D145">
        <v>1.24</v>
      </c>
      <c r="E145">
        <v>2</v>
      </c>
      <c r="F145">
        <v>0</v>
      </c>
      <c r="G145" s="139">
        <v>0</v>
      </c>
    </row>
    <row r="146" spans="1:7">
      <c r="A146" s="127"/>
      <c r="B146" s="127"/>
      <c r="C146" s="127"/>
      <c r="D146" s="127"/>
      <c r="E146" s="127"/>
      <c r="F14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Introduction</vt:lpstr>
      <vt:lpstr>WHO DDD Values</vt:lpstr>
      <vt:lpstr>Table 1 - Patients</vt:lpstr>
      <vt:lpstr>Table 2 - Summary Data</vt:lpstr>
      <vt:lpstr>Table 3 - Board Data</vt:lpstr>
      <vt:lpstr>Data</vt:lpstr>
      <vt:lpstr>Charts</vt:lpstr>
      <vt:lpstr>Population</vt:lpstr>
      <vt:lpstr>Totals</vt:lpstr>
      <vt:lpstr>Chart Data</vt:lpstr>
      <vt:lpstr>'Table 1 - Patients'!Print_Area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2016-12-06T07:51:55Z</dcterms:modified>
</cp:coreProperties>
</file>